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0"/>
  <workbookPr/>
  <mc:AlternateContent xmlns:mc="http://schemas.openxmlformats.org/markup-compatibility/2006">
    <mc:Choice Requires="x15">
      <x15ac:absPath xmlns:x15ac="http://schemas.microsoft.com/office/spreadsheetml/2010/11/ac" url="/Users/ida-marienikodemus/Desktop/IDADIESEIN/05_Kunden/DWP 2025/Umsetzung/04_GIRAFFE/02_Checkliste Giraffe/"/>
    </mc:Choice>
  </mc:AlternateContent>
  <xr:revisionPtr revIDLastSave="0" documentId="13_ncr:1_{E66D6159-AFF4-E04E-8FE9-4BCDD0ECE9AD}" xr6:coauthVersionLast="47" xr6:coauthVersionMax="47" xr10:uidLastSave="{00000000-0000-0000-0000-000000000000}"/>
  <bookViews>
    <workbookView xWindow="960" yWindow="500" windowWidth="28800" windowHeight="17500" xr2:uid="{00000000-000D-0000-FFFF-FFFF00000000}"/>
  </bookViews>
  <sheets>
    <sheet name="Checkliste" sheetId="2" r:id="rId1"/>
    <sheet name="Punktesystem"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46" i="2" l="1"/>
  <c r="E137" i="2"/>
  <c r="D137" i="2"/>
  <c r="E135" i="2"/>
  <c r="D135" i="2"/>
  <c r="E133" i="2"/>
  <c r="D133" i="2"/>
  <c r="E131" i="2"/>
  <c r="G129" i="2" s="1"/>
  <c r="D131" i="2"/>
  <c r="E129" i="2"/>
  <c r="D129" i="2"/>
  <c r="H129" i="2" s="1"/>
  <c r="E125" i="2"/>
  <c r="D125" i="2"/>
  <c r="E123" i="2"/>
  <c r="D123" i="2"/>
  <c r="E121" i="2"/>
  <c r="D121" i="2"/>
  <c r="E119" i="2"/>
  <c r="G119" i="2" s="1"/>
  <c r="D119" i="2"/>
  <c r="H119" i="2" s="1"/>
  <c r="E115" i="2"/>
  <c r="D115" i="2"/>
  <c r="E113" i="2"/>
  <c r="D113" i="2"/>
  <c r="E111" i="2"/>
  <c r="D111" i="2"/>
  <c r="E109" i="2"/>
  <c r="D109" i="2"/>
  <c r="E107" i="2"/>
  <c r="D107" i="2"/>
  <c r="E105" i="2"/>
  <c r="D105" i="2"/>
  <c r="E103" i="2"/>
  <c r="D103" i="2"/>
  <c r="E101" i="2"/>
  <c r="D101" i="2"/>
  <c r="E99" i="2"/>
  <c r="D99" i="2"/>
  <c r="E97" i="2"/>
  <c r="G97" i="2" s="1"/>
  <c r="D97" i="2"/>
  <c r="H97" i="2" s="1"/>
  <c r="E93" i="2"/>
  <c r="D93" i="2"/>
  <c r="E91" i="2"/>
  <c r="D91" i="2"/>
  <c r="E89" i="2"/>
  <c r="D89" i="2"/>
  <c r="E87" i="2"/>
  <c r="D87" i="2"/>
  <c r="E85" i="2"/>
  <c r="D85" i="2"/>
  <c r="E83" i="2"/>
  <c r="D83" i="2"/>
  <c r="E81" i="2"/>
  <c r="G79" i="2" s="1"/>
  <c r="D81" i="2"/>
  <c r="E79" i="2"/>
  <c r="D79" i="2"/>
  <c r="H79" i="2" s="1"/>
  <c r="E75" i="2"/>
  <c r="D75" i="2"/>
  <c r="E73" i="2"/>
  <c r="D73" i="2"/>
  <c r="E71" i="2"/>
  <c r="D71" i="2"/>
  <c r="E69" i="2"/>
  <c r="D69" i="2"/>
  <c r="E67" i="2"/>
  <c r="D67" i="2"/>
  <c r="E65" i="2"/>
  <c r="D65" i="2"/>
  <c r="H59" i="2" s="1"/>
  <c r="E63" i="2"/>
  <c r="D63" i="2"/>
  <c r="E61" i="2"/>
  <c r="D61" i="2"/>
  <c r="G59" i="2"/>
  <c r="E59" i="2"/>
  <c r="D59" i="2"/>
  <c r="E55" i="2"/>
  <c r="D55" i="2"/>
  <c r="E53" i="2"/>
  <c r="D53" i="2"/>
  <c r="E51" i="2"/>
  <c r="D51" i="2"/>
  <c r="E49" i="2"/>
  <c r="D49" i="2"/>
  <c r="E47" i="2"/>
  <c r="D47" i="2"/>
  <c r="E45" i="2"/>
  <c r="G43" i="2" s="1"/>
  <c r="D45" i="2"/>
  <c r="E43" i="2"/>
  <c r="D43" i="2"/>
  <c r="H43" i="2" s="1"/>
  <c r="E39" i="2"/>
  <c r="D39" i="2"/>
  <c r="E37" i="2"/>
  <c r="D37" i="2"/>
  <c r="E35" i="2"/>
  <c r="D35" i="2"/>
  <c r="E33" i="2"/>
  <c r="E140" i="2" s="1"/>
  <c r="D33" i="2"/>
  <c r="H33" i="2" s="1"/>
  <c r="H140" i="2" l="1"/>
  <c r="C307" i="3"/>
  <c r="H142" i="2"/>
  <c r="H121" i="2"/>
  <c r="H99" i="2"/>
  <c r="G121" i="2"/>
  <c r="G99" i="2"/>
  <c r="C152" i="2"/>
  <c r="H61" i="2"/>
  <c r="G61" i="2"/>
  <c r="H37" i="2"/>
  <c r="C150" i="2"/>
  <c r="F147" i="2"/>
  <c r="H131" i="2"/>
  <c r="H81" i="2"/>
  <c r="H45" i="2"/>
  <c r="G81" i="2"/>
  <c r="G45" i="2"/>
  <c r="G131" i="2"/>
  <c r="D140" i="2"/>
  <c r="G33" i="2"/>
  <c r="G140" i="2" s="1"/>
  <c r="G142" i="2" s="1"/>
  <c r="C306" i="3" l="1"/>
  <c r="C146" i="2"/>
  <c r="C147" i="2" s="1"/>
  <c r="G37" i="2"/>
</calcChain>
</file>

<file path=xl/sharedStrings.xml><?xml version="1.0" encoding="utf-8"?>
<sst xmlns="http://schemas.openxmlformats.org/spreadsheetml/2006/main" count="462" uniqueCount="241">
  <si>
    <t>Produktion, Name:</t>
  </si>
  <si>
    <t>Produktionsfirma:</t>
  </si>
  <si>
    <t>Evtl. Serviceproduktion:</t>
  </si>
  <si>
    <t>Agentur:</t>
  </si>
  <si>
    <t>Kund*in:</t>
  </si>
  <si>
    <t>Titel des Films
URL zum Film</t>
  </si>
  <si>
    <t>URL zum Film</t>
  </si>
  <si>
    <t>Produktionszeitraum:</t>
  </si>
  <si>
    <t>Drehtage:</t>
  </si>
  <si>
    <t xml:space="preserve">Drehort (Land)/ Anzahl Drehorte
</t>
  </si>
  <si>
    <t>Fachliche Begleitung, Name Green Consultant:</t>
  </si>
  <si>
    <r>
      <rPr>
        <sz val="12"/>
        <color indexed="8"/>
        <rFont val="Helvetica"/>
        <family val="2"/>
      </rPr>
      <t xml:space="preserve">Budget:
</t>
    </r>
  </si>
  <si>
    <t>Report (pdf) beigefügt?  (ja/nein)</t>
  </si>
  <si>
    <t>Antwort wählen</t>
  </si>
  <si>
    <t>CO2-Rechner:</t>
  </si>
  <si>
    <t>CO2-Emission laut Rechner in kg:</t>
  </si>
  <si>
    <t>PUNKTESYSTEM</t>
  </si>
  <si>
    <t>Ökologische Standards im Werbefilm</t>
  </si>
  <si>
    <t>Antwort</t>
  </si>
  <si>
    <t>erreichte Punktzahl</t>
  </si>
  <si>
    <t>Maximal- Punktzahl</t>
  </si>
  <si>
    <t>Punkt im Ausland</t>
  </si>
  <si>
    <t>Gegencheck</t>
  </si>
  <si>
    <t>Erreicht</t>
  </si>
  <si>
    <t>Bitte auswählen (DropDown Menü)</t>
  </si>
  <si>
    <t>Mit einem X markieren</t>
  </si>
  <si>
    <t>1.</t>
  </si>
  <si>
    <t>Allgemein</t>
  </si>
  <si>
    <t>Nachhaltigkeitskonzept / Mission</t>
  </si>
  <si>
    <t>Punkte</t>
  </si>
  <si>
    <t>Schriftlich</t>
  </si>
  <si>
    <t>Green Consultant (zertifiziert)</t>
  </si>
  <si>
    <t>Beratung im Sinne der ökologischen Nachhaltigkeit</t>
  </si>
  <si>
    <t>CO2e-Bilanz (IST)</t>
  </si>
  <si>
    <t>%</t>
  </si>
  <si>
    <t>Alle projektbezogenen Ausgaben</t>
  </si>
  <si>
    <t>Report (erweiterter Abschlussbericht)</t>
  </si>
  <si>
    <t>2.</t>
  </si>
  <si>
    <t>Energie</t>
  </si>
  <si>
    <t>Erneuerbare Energien in den Büroräumen der Produktion</t>
  </si>
  <si>
    <t>Erneuerbare Energien in den Büroräumen der Serviceproduktion</t>
  </si>
  <si>
    <t>Erneuerbare Energien in der Postproduktion</t>
  </si>
  <si>
    <t>Erneuerbare Energien im Studio</t>
  </si>
  <si>
    <t>Motive / on Location (Netzanschluss)</t>
  </si>
  <si>
    <t>Generator</t>
  </si>
  <si>
    <t>Energieeffiziente Lampen</t>
  </si>
  <si>
    <t>Gemessen an der Anzahl der Lampen</t>
  </si>
  <si>
    <t>3.</t>
  </si>
  <si>
    <t>Transport &amp; Unterkunft</t>
  </si>
  <si>
    <t>Dreh in Deutschland (Inland)</t>
  </si>
  <si>
    <t xml:space="preserve">Flüge </t>
  </si>
  <si>
    <t>Einsatz von CO2-reduzierten Fahrzeugen</t>
  </si>
  <si>
    <t>Bei Anmietung ab 4 Stunden. Privatwagen fließen nicht mit ein.</t>
  </si>
  <si>
    <t>Dieselfahrzeuge, alle EURO6</t>
  </si>
  <si>
    <t>Kurzzeit Car Sharing</t>
  </si>
  <si>
    <t>Fahrzeugmiete unter 4 Stunden</t>
  </si>
  <si>
    <t>Taxi</t>
  </si>
  <si>
    <t>Hohe Komparsenbeteiligung: ÖPNV, Fahrrad, Fahrgemeinschaften</t>
  </si>
  <si>
    <t>ab 10 Kompars*innen</t>
  </si>
  <si>
    <t xml:space="preserve">Hotels mit Umweltmaßnahmen </t>
  </si>
  <si>
    <t>Umweltmaßnahmen bedeuten: Energiesparmaßnahmen, Mülltrennung, Wassersparmaßnahmen o.ä. Umweltprogramme</t>
  </si>
  <si>
    <t>Apartments</t>
  </si>
  <si>
    <t>4.</t>
  </si>
  <si>
    <t>Catering</t>
  </si>
  <si>
    <t>Regionale Produkte</t>
  </si>
  <si>
    <t>Wenn Catering von Caterer kommt, bei folgenden Produkten: Obst, Gemüse, Eier, Milch, Fleisch</t>
  </si>
  <si>
    <t>Bio-Produkte</t>
  </si>
  <si>
    <t>Team einbinden</t>
  </si>
  <si>
    <t>Mahlzeiten während der Drehzeit (DACH)</t>
  </si>
  <si>
    <t>Mahlzeiten während der Drehzeit (außerhalb von DACH)</t>
  </si>
  <si>
    <t>Take Away und Restaurantbesuche</t>
  </si>
  <si>
    <t>Restaurants vor und während der Produktion</t>
  </si>
  <si>
    <t>Einweggeschirr</t>
  </si>
  <si>
    <t>Snacks</t>
  </si>
  <si>
    <t>(Bioprodukte, Fairtrade-Siegel, vegan/vegetarisch)</t>
  </si>
  <si>
    <t>5.</t>
  </si>
  <si>
    <t>Materialien</t>
  </si>
  <si>
    <t>Papier</t>
  </si>
  <si>
    <t>Kopierpapier, Umschläge, Toilettenpapier etc.</t>
  </si>
  <si>
    <t>Nutzung von Requisiten-Fundi/ Second-Hand-Käufe</t>
  </si>
  <si>
    <t>Wiederverwendung von Sets (-Teilen)</t>
  </si>
  <si>
    <t xml:space="preserve">Stellwände, Bauten etc. </t>
  </si>
  <si>
    <t>Vermeidung von Einwegprodukten/-plastik Set-Design</t>
  </si>
  <si>
    <t xml:space="preserve">Einsatz von recycelbaren / ökologisch abbaubaren Materialien </t>
  </si>
  <si>
    <t>z.B. natürliche Rohstoffe, keine Mischmaterialien, ökologische Farben, Lacke und Kleber</t>
  </si>
  <si>
    <t xml:space="preserve">Neues Holz mit FSC- oder PEFC-Siegel </t>
  </si>
  <si>
    <t>Nutzung von Styling-Fundi / Second-Hand-Käufe</t>
  </si>
  <si>
    <t>Vermeidung von Einwegprodukten/-plastik Kostüm</t>
  </si>
  <si>
    <t>Vermeidung von Einwegprodukten/-plastik Hair &amp; Make-up</t>
  </si>
  <si>
    <t>Kosmetik ohne Tierversuche</t>
  </si>
  <si>
    <t>6.</t>
  </si>
  <si>
    <t>Abfall</t>
  </si>
  <si>
    <t>Wiederaufladbare Batterien</t>
  </si>
  <si>
    <t>Mülltrennung - Studios und Büros</t>
  </si>
  <si>
    <t>Papier / Glas / Plastik bzw. Gelber Sack / Metall / Biomüll / Holz und Restmüll inkl. fachgerechte Entsorgung</t>
  </si>
  <si>
    <t>Mülltrennung - Motive</t>
  </si>
  <si>
    <t>Papier / Glas / Plastik bzw. Gelber Sack und Restmüll inkl. fachgerechte Entsorgung</t>
  </si>
  <si>
    <t>Deko-Trennung</t>
  </si>
  <si>
    <t>Trennung und Fachgerechte Entsorgung der Requisiten</t>
  </si>
  <si>
    <t>7.</t>
  </si>
  <si>
    <t>Kommunikation</t>
  </si>
  <si>
    <t>Briefing</t>
  </si>
  <si>
    <t>Crew, Kund*in, Agentur &amp; Cast bekommen ein Green Briefing mit allen wichtigen Infos</t>
  </si>
  <si>
    <t>Kreislaufwirtschaft</t>
  </si>
  <si>
    <t xml:space="preserve">Weiterverwendung von Materialien/ Setbauten, gerechte Entsorgung, vorige Planung und Absprachen in allen Departments </t>
  </si>
  <si>
    <t>Dispo</t>
  </si>
  <si>
    <t xml:space="preserve">Green Production mit Hinweisen wird auf der Dispo erwähnt </t>
  </si>
  <si>
    <t>Feedback ans Team</t>
  </si>
  <si>
    <t>Rückmeldung über nachhaltige Ergebnisse</t>
  </si>
  <si>
    <t>Transparente PR</t>
  </si>
  <si>
    <t>Bei Veröffentlichung Informationen zu den Maßnahmen und transparenter Report/ CO2e-Bilanz</t>
  </si>
  <si>
    <t>Summe Punkte:</t>
  </si>
  <si>
    <t>erreichte Punktzahl:</t>
  </si>
  <si>
    <t>Anteil im Ausland</t>
  </si>
  <si>
    <t>Prozent:</t>
  </si>
  <si>
    <t>bei dieser Produktion maximal erreichbare Punktzahl:</t>
  </si>
  <si>
    <t>bei dieser Produktion mindestens zu erreichende Punktzahl:</t>
  </si>
  <si>
    <t>Stand: Juni 2023</t>
  </si>
  <si>
    <t>Bewertung (6 Kategorien)</t>
  </si>
  <si>
    <t>Prozent</t>
  </si>
  <si>
    <t>Da ist noch ganz viel Potential.</t>
  </si>
  <si>
    <t>0-30</t>
  </si>
  <si>
    <t xml:space="preserve">Die Basis ist gesetzt.     </t>
  </si>
  <si>
    <t>31-55</t>
  </si>
  <si>
    <t xml:space="preserve">Euer Handeln bewirkt Positives.  </t>
  </si>
  <si>
    <t>56-69</t>
  </si>
  <si>
    <t>Ihr seid auf dem besten Weg!</t>
  </si>
  <si>
    <t>70-81</t>
  </si>
  <si>
    <t xml:space="preserve">Das nennt man nachhaltiges Produzieren!   </t>
  </si>
  <si>
    <t>82-91</t>
  </si>
  <si>
    <t xml:space="preserve">Besser geht‘s nicht. Respekt!    </t>
  </si>
  <si>
    <t>91-100</t>
  </si>
  <si>
    <t xml:space="preserve">
</t>
  </si>
  <si>
    <r>
      <rPr>
        <sz val="10"/>
        <color indexed="8"/>
        <rFont val="Inter Regular Regular"/>
      </rPr>
      <t xml:space="preserve">Copyright Allianz Deutscher Produzenten - Film und Fernsehen e.V. Sektion Werbung in Zusammenarbeit mit R.O.S.A. Collective </t>
    </r>
    <r>
      <rPr>
        <sz val="12"/>
        <color indexed="8"/>
        <rFont val="Inter Regular Regular"/>
      </rPr>
      <t xml:space="preserve"> 
</t>
    </r>
  </si>
  <si>
    <t>Maximalpunktzahl</t>
  </si>
  <si>
    <t>Nachhaltigkeitskonzept/ Mission</t>
  </si>
  <si>
    <t>Ja</t>
  </si>
  <si>
    <t>Nein</t>
  </si>
  <si>
    <t>Ausführliche Analyse</t>
  </si>
  <si>
    <t>Knappe stichpunktartige Analyse</t>
  </si>
  <si>
    <t>100% erneuerbare Energie (zertifiziert)</t>
  </si>
  <si>
    <t>100% erneuerbare Energie (nicht zertifiziert)</t>
  </si>
  <si>
    <t>Photovoltaik (+Mixstrom)</t>
  </si>
  <si>
    <t>Blockheizkraftwerk</t>
  </si>
  <si>
    <t>Kein ökologisch nachhaltiger Strom</t>
  </si>
  <si>
    <t>Nicht relevant</t>
  </si>
  <si>
    <t>100% der Postproduktionstage</t>
  </si>
  <si>
    <t>über 75% der Postproduktionstage</t>
  </si>
  <si>
    <t>unter 75% der Postproduktionstage</t>
  </si>
  <si>
    <t>ist nicht im eigenen Budget enhatlen</t>
  </si>
  <si>
    <t>ist hier nicht relevant</t>
  </si>
  <si>
    <t>Motive/ on Location (Netzanschluss)</t>
  </si>
  <si>
    <t>An über 75% der Zeit/Motive Feststrom aus 100% erneuerbarer Energien verwendet</t>
  </si>
  <si>
    <t>An über 75% der Zeit/Motive Feststrom mit Mix-Strom verwendet</t>
  </si>
  <si>
    <t>Unter 75% der Zeit/Motive Feststrom</t>
  </si>
  <si>
    <t>ist hier nicht relevant - weil 100% Studioproduktion</t>
  </si>
  <si>
    <t>Stromspeichersysteme geladen mit erneuerbaren Energien</t>
  </si>
  <si>
    <t>Mind. Alternative mobile Stromspeichersysteme mit Mixstrom geladen</t>
  </si>
  <si>
    <t>Mindestens Dieselgenerator mit Abgasnorm Stage IIIA verwendet</t>
  </si>
  <si>
    <t>Diesel-Generatoren verwendet</t>
  </si>
  <si>
    <t>Energieeffiziente Lampe</t>
  </si>
  <si>
    <t>im Studio über 75% LED Leuchten</t>
  </si>
  <si>
    <t>On Location über 75% LED Leuchten bis 2 kw</t>
  </si>
  <si>
    <t>available Light</t>
  </si>
  <si>
    <t>Flüge</t>
  </si>
  <si>
    <t xml:space="preserve">keine innerdeutschen Flüge und bei Reisen ins Ausland nur über 5h Bahnfahrt </t>
  </si>
  <si>
    <t xml:space="preserve">Flüge nur über 5h Bahnfahrt </t>
  </si>
  <si>
    <t>Es wurde geflogen</t>
  </si>
  <si>
    <t>ist hier nicht relevant - da es ein rein regionales Team/ Cast war</t>
  </si>
  <si>
    <t>Einsatz von CO2-reduzierten Fahrzeugen (Hybrid, Elektro, CNG)</t>
  </si>
  <si>
    <t xml:space="preserve">100% der Fahrzeugflotte. mindestens 1 Fahrzeug </t>
  </si>
  <si>
    <t xml:space="preserve">50% und mehr der Fahrzeugflotte. mindestens 1 Fahrzeug </t>
  </si>
  <si>
    <t xml:space="preserve">unter 50% der Fahrzeugflotte. mindestens 1 Fahrzeug </t>
  </si>
  <si>
    <t>Alles Verbrenner</t>
  </si>
  <si>
    <t>Mindestens 75% der Kurzzeit-Mieten sind elektrisch</t>
  </si>
  <si>
    <t>weniger als 75% der Kurzzeit-Mieten sind elektrisch</t>
  </si>
  <si>
    <t>ist hier nicht relevant - keine Car Sharing Wagen wurden verwendet</t>
  </si>
  <si>
    <t>bei Taxi-Fahrten Eco-Fahrten wählen (mind. 75%)</t>
  </si>
  <si>
    <t>Unter 75% Eco Taxi Fahrten</t>
  </si>
  <si>
    <t>ist hier nicht relevant - es gab keine Taxifahrten</t>
  </si>
  <si>
    <t>Mind. 75% der Kompars*innen</t>
  </si>
  <si>
    <t>Unter 75% der Kompars*innen</t>
  </si>
  <si>
    <t>ist hier nicht relevant/ keine ÖPNV-Anbindung</t>
  </si>
  <si>
    <t>Maßnahmen + erneuerbarer Energie (über 75% der Nächte)</t>
  </si>
  <si>
    <t>Maßnahmen + erneuerbarer Energie (50-75% der Nächte)</t>
  </si>
  <si>
    <t>Maßnahmen (über 75% der Nächte)</t>
  </si>
  <si>
    <t>Maßnahmen (50-75% der Nächte)</t>
  </si>
  <si>
    <t>Unter 50% nachhaltig</t>
  </si>
  <si>
    <t>keine Übernachtungen</t>
  </si>
  <si>
    <t>Buchung von Apartments (mind. 50% der Nächte)</t>
  </si>
  <si>
    <t>Buchung von Apartments (unter 50% der Nächte)</t>
  </si>
  <si>
    <t>keine Apartments gebucht</t>
  </si>
  <si>
    <t>nicht relevant/ keine Übernachtungen</t>
  </si>
  <si>
    <t>über 50% regionale Produkte (gemessen am Einkaufspreis)</t>
  </si>
  <si>
    <t>über 25% regionale Produkte (gemessen am Einkaufspreis)</t>
  </si>
  <si>
    <t>unter 25% regionale Produkte (gemessen am Einkaufspreis)</t>
  </si>
  <si>
    <t>über 50% Bio-Produkte (gemessen am Einkaufspreis)</t>
  </si>
  <si>
    <t>über 25% Bio-Produkte (gemessen am Einkaufspreis)</t>
  </si>
  <si>
    <t>ohne Caterer: über 50% der Restaurants Bio</t>
  </si>
  <si>
    <t>unter 25% Bio-Produkte (gemessen am Einkaufspreis)</t>
  </si>
  <si>
    <t>Ja: Team wurde sensibilisiert zum Catering + Essverhalten</t>
  </si>
  <si>
    <t>Nein: Team wurde dazu nicht informiert</t>
  </si>
  <si>
    <t>100 % Veganes Essen in DACH-Region</t>
  </si>
  <si>
    <t>100 % Vegetarisches Essen in DACH-Region</t>
  </si>
  <si>
    <t>über 75 % Veganes Essen in DACH-Region</t>
  </si>
  <si>
    <t>über 75 % Vegetarisches Essen in DACH-Region</t>
  </si>
  <si>
    <t>über 25 % tierische Essen am Set in DACH-Region</t>
  </si>
  <si>
    <t>Dreh außerhalb von DACH</t>
  </si>
  <si>
    <t>über 75 % Vegetarisches Essen ausserhalb DACH-Region</t>
  </si>
  <si>
    <t>über 50 % Vegetarisches Essen ausserhalb DACH-Region</t>
  </si>
  <si>
    <t>über 50 % tierische Essen ausserhalb DACH-Region</t>
  </si>
  <si>
    <t>Dreh nur in DACH</t>
  </si>
  <si>
    <t>Über 75% Mehrwegsystem genutzt</t>
  </si>
  <si>
    <t>unter 75% Mehrwegsystem genutzt</t>
  </si>
  <si>
    <t>Zu 100% auf Einweg verzichtet</t>
  </si>
  <si>
    <t>über 90% auf Einweg verzichtet (an Portionen gemessen)</t>
  </si>
  <si>
    <t>unter 90% auf Einweg verzichtet (an Portionen gemessen)</t>
  </si>
  <si>
    <t>Über 90% nachhaltige Snacks</t>
  </si>
  <si>
    <t>unter 90% nachhaltige Snacks</t>
  </si>
  <si>
    <t>über 90% ÖkoPapier (mind. 90% Altfaseranteil in Papier)</t>
  </si>
  <si>
    <t>unter 90% ÖkoPapier (mind. 90% Altfaseranteil in Papier)</t>
  </si>
  <si>
    <t xml:space="preserve">über 75% des Budgets für Props aus Leihe oder SecondHand </t>
  </si>
  <si>
    <t xml:space="preserve">zwischen 50% und 75% des Budgets für Props aus Leihe oder SecondHand </t>
  </si>
  <si>
    <t xml:space="preserve">unter 50% des Budgets für Props aus Leihe oder SecondHand </t>
  </si>
  <si>
    <t>Wiederverwendung von Sets(-Teilen)</t>
  </si>
  <si>
    <t xml:space="preserve">Einsatz von recycelbaren/ ökologisch abbaubaren Materialien </t>
  </si>
  <si>
    <t>100% nachhaltiges Holz</t>
  </si>
  <si>
    <t>über 75% nachhaltiges Holz</t>
  </si>
  <si>
    <t>50%- 75% nachhaltiges Holz</t>
  </si>
  <si>
    <t>unter 50% nachhaltiges Holz</t>
  </si>
  <si>
    <t>Nutzung von Styling-Fundi/ Second-Hand-Käufe</t>
  </si>
  <si>
    <t xml:space="preserve">über 75% des Budgets für Styling aus Leihe oder SecondHand </t>
  </si>
  <si>
    <t xml:space="preserve">zwischen 50% und 75% des Budgets für Styling aus Leihe oder SecondHand </t>
  </si>
  <si>
    <t xml:space="preserve">unter 50% des Budgets für Styling aus Leihe oder SecondHand </t>
  </si>
  <si>
    <t>Vermeidung von Einwegprodukten/-plastik Hair &amp; Make Up</t>
  </si>
  <si>
    <t>100% wiederaufladbare Batterien</t>
  </si>
  <si>
    <t>Über 90% wiederaufladbare Batterien</t>
  </si>
  <si>
    <t>Unter 90% wiederaufladbare Batterien</t>
  </si>
  <si>
    <t>keine externe Kommunikation</t>
  </si>
  <si>
    <t>Score</t>
  </si>
  <si>
    <t>Max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</si>
</sst>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quot;.&quot;m&quot;.&quot;"/>
  </numFmts>
  <fonts count="32">
    <font>
      <sz val="12"/>
      <color indexed="8"/>
      <name val="Calibri"/>
    </font>
    <font>
      <sz val="12"/>
      <color indexed="8"/>
      <name val="Inter Regular Regular"/>
    </font>
    <font>
      <sz val="8"/>
      <color indexed="8"/>
      <name val="Inter Regular Regular"/>
    </font>
    <font>
      <sz val="12"/>
      <color indexed="8"/>
      <name val="Arial"/>
      <family val="2"/>
    </font>
    <font>
      <sz val="11"/>
      <color indexed="8"/>
      <name val="Arial"/>
      <family val="2"/>
    </font>
    <font>
      <sz val="11"/>
      <color indexed="8"/>
      <name val="Inter Regular Regular"/>
    </font>
    <font>
      <sz val="12"/>
      <color indexed="8"/>
      <name val="Helvetica"/>
      <family val="2"/>
    </font>
    <font>
      <sz val="9"/>
      <color indexed="8"/>
      <name val="Inter Regular Regular"/>
    </font>
    <font>
      <sz val="12"/>
      <color indexed="8"/>
      <name val="Inter Bold"/>
    </font>
    <font>
      <sz val="15"/>
      <color indexed="8"/>
      <name val="Inter Regular Regular"/>
    </font>
    <font>
      <sz val="17"/>
      <color indexed="8"/>
      <name val="Bitter Thin SemiBold"/>
    </font>
    <font>
      <sz val="16"/>
      <color indexed="8"/>
      <name val="Inter Regular Regular"/>
    </font>
    <font>
      <sz val="19"/>
      <color indexed="8"/>
      <name val="Bitter Thin SemiBold"/>
    </font>
    <font>
      <sz val="12"/>
      <color indexed="13"/>
      <name val="Inter Bold"/>
    </font>
    <font>
      <u/>
      <sz val="10"/>
      <color indexed="13"/>
      <name val="Inter Bold"/>
    </font>
    <font>
      <sz val="12"/>
      <color indexed="8"/>
      <name val="Inter Regular Bold Italic"/>
    </font>
    <font>
      <sz val="12"/>
      <color indexed="8"/>
      <name val="Bitter Thin SemiBold"/>
    </font>
    <font>
      <i/>
      <sz val="12"/>
      <color indexed="8"/>
      <name val="Inter Regular Regular"/>
    </font>
    <font>
      <sz val="7"/>
      <color indexed="17"/>
      <name val="Inter Regular Regular"/>
    </font>
    <font>
      <sz val="10"/>
      <color indexed="20"/>
      <name val="Inter Regular Regular"/>
    </font>
    <font>
      <sz val="10"/>
      <color indexed="17"/>
      <name val="Inter Regular Regular"/>
    </font>
    <font>
      <sz val="12"/>
      <color indexed="8"/>
      <name val="Bitter Thin Bold"/>
    </font>
    <font>
      <i/>
      <sz val="12"/>
      <color indexed="8"/>
      <name val="Arial"/>
      <family val="2"/>
    </font>
    <font>
      <sz val="10"/>
      <color indexed="20"/>
      <name val="Arial"/>
      <family val="2"/>
    </font>
    <font>
      <sz val="19"/>
      <color indexed="8"/>
      <name val="Inter Bold"/>
    </font>
    <font>
      <sz val="20"/>
      <color indexed="8"/>
      <name val="Inter Bold"/>
    </font>
    <font>
      <sz val="20"/>
      <color indexed="8"/>
      <name val="Bitter Thin Regular"/>
    </font>
    <font>
      <sz val="19"/>
      <color indexed="8"/>
      <name val="Bitter Thin Medium"/>
    </font>
    <font>
      <sz val="20"/>
      <color indexed="8"/>
      <name val="Inter Regular Regular"/>
    </font>
    <font>
      <sz val="20"/>
      <color indexed="8"/>
      <name val="Arial"/>
      <family val="2"/>
    </font>
    <font>
      <sz val="10"/>
      <color indexed="8"/>
      <name val="Inter Regular Regular"/>
    </font>
    <font>
      <sz val="11"/>
      <color indexed="8"/>
      <name val="Bitter Thin SemiBold"/>
    </font>
  </fonts>
  <fills count="9">
    <fill>
      <patternFill patternType="none"/>
    </fill>
    <fill>
      <patternFill patternType="gray125"/>
    </fill>
    <fill>
      <patternFill patternType="solid">
        <fgColor indexed="12"/>
        <bgColor auto="1"/>
      </patternFill>
    </fill>
    <fill>
      <patternFill patternType="solid">
        <fgColor indexed="13"/>
        <bgColor auto="1"/>
      </patternFill>
    </fill>
    <fill>
      <patternFill patternType="solid">
        <fgColor indexed="16"/>
        <bgColor auto="1"/>
      </patternFill>
    </fill>
    <fill>
      <patternFill patternType="solid">
        <fgColor indexed="21"/>
        <bgColor auto="1"/>
      </patternFill>
    </fill>
    <fill>
      <patternFill patternType="solid">
        <fgColor indexed="22"/>
        <bgColor auto="1"/>
      </patternFill>
    </fill>
    <fill>
      <patternFill patternType="solid">
        <fgColor indexed="23"/>
        <bgColor auto="1"/>
      </patternFill>
    </fill>
    <fill>
      <patternFill patternType="solid">
        <fgColor indexed="24"/>
        <bgColor auto="1"/>
      </patternFill>
    </fill>
  </fills>
  <borders count="84">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14"/>
      </top>
      <bottom style="thin">
        <color indexed="14"/>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style="thin">
        <color indexed="14"/>
      </top>
      <bottom/>
      <diagonal/>
    </border>
    <border>
      <left style="thin">
        <color indexed="8"/>
      </left>
      <right/>
      <top/>
      <bottom/>
      <diagonal/>
    </border>
    <border>
      <left/>
      <right/>
      <top/>
      <bottom/>
      <diagonal/>
    </border>
    <border>
      <left/>
      <right style="thin">
        <color indexed="8"/>
      </right>
      <top/>
      <bottom/>
      <diagonal/>
    </border>
    <border>
      <left style="thin">
        <color indexed="8"/>
      </left>
      <right style="thin">
        <color indexed="8"/>
      </right>
      <top/>
      <bottom/>
      <diagonal/>
    </border>
    <border>
      <left/>
      <right style="hair">
        <color indexed="8"/>
      </right>
      <top/>
      <bottom/>
      <diagonal/>
    </border>
    <border>
      <left style="hair">
        <color indexed="8"/>
      </left>
      <right/>
      <top/>
      <bottom/>
      <diagonal/>
    </border>
    <border>
      <left/>
      <right style="hair">
        <color indexed="8"/>
      </right>
      <top/>
      <bottom style="thin">
        <color indexed="8"/>
      </bottom>
      <diagonal/>
    </border>
    <border>
      <left style="hair">
        <color indexed="8"/>
      </left>
      <right/>
      <top/>
      <bottom style="thin">
        <color indexed="8"/>
      </bottom>
      <diagonal/>
    </border>
    <border>
      <left/>
      <right style="hair">
        <color indexed="8"/>
      </right>
      <top style="thin">
        <color indexed="8"/>
      </top>
      <bottom style="thin">
        <color indexed="8"/>
      </bottom>
      <diagonal/>
    </border>
    <border>
      <left style="hair">
        <color indexed="8"/>
      </left>
      <right/>
      <top style="thin">
        <color indexed="8"/>
      </top>
      <bottom style="thin">
        <color indexed="8"/>
      </bottom>
      <diagonal/>
    </border>
    <border>
      <left style="thin">
        <color indexed="15"/>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bottom style="medium">
        <color indexed="8"/>
      </bottom>
      <diagonal/>
    </border>
    <border>
      <left/>
      <right/>
      <top/>
      <bottom style="medium">
        <color indexed="8"/>
      </bottom>
      <diagonal/>
    </border>
    <border>
      <left/>
      <right style="thin">
        <color indexed="8"/>
      </right>
      <top/>
      <bottom style="medium">
        <color indexed="8"/>
      </bottom>
      <diagonal/>
    </border>
    <border>
      <left style="thin">
        <color indexed="8"/>
      </left>
      <right style="thin">
        <color indexed="8"/>
      </right>
      <top/>
      <bottom style="medium">
        <color indexed="8"/>
      </bottom>
      <diagonal/>
    </border>
    <border>
      <left style="thin">
        <color indexed="8"/>
      </left>
      <right/>
      <top style="medium">
        <color indexed="8"/>
      </top>
      <bottom/>
      <diagonal/>
    </border>
    <border>
      <left/>
      <right/>
      <top style="medium">
        <color indexed="8"/>
      </top>
      <bottom/>
      <diagonal/>
    </border>
    <border>
      <left/>
      <right style="thin">
        <color indexed="8"/>
      </right>
      <top style="medium">
        <color indexed="8"/>
      </top>
      <bottom/>
      <diagonal/>
    </border>
    <border>
      <left style="thin">
        <color indexed="8"/>
      </left>
      <right/>
      <top/>
      <bottom style="thin">
        <color indexed="8"/>
      </bottom>
      <diagonal/>
    </border>
    <border>
      <left/>
      <right/>
      <top style="thin">
        <color indexed="8"/>
      </top>
      <bottom/>
      <diagonal/>
    </border>
    <border>
      <left/>
      <right style="thin">
        <color indexed="25"/>
      </right>
      <top style="thin">
        <color indexed="8"/>
      </top>
      <bottom/>
      <diagonal/>
    </border>
    <border>
      <left style="thin">
        <color indexed="25"/>
      </left>
      <right style="thin">
        <color indexed="25"/>
      </right>
      <top/>
      <bottom/>
      <diagonal/>
    </border>
    <border>
      <left/>
      <right/>
      <top/>
      <bottom/>
      <diagonal/>
    </border>
    <border>
      <left/>
      <right/>
      <top/>
      <bottom/>
      <diagonal/>
    </border>
    <border>
      <left/>
      <right/>
      <top/>
      <bottom/>
      <diagonal/>
    </border>
    <border>
      <left/>
      <right style="thin">
        <color indexed="25"/>
      </right>
      <top/>
      <bottom/>
      <diagonal/>
    </border>
    <border>
      <left/>
      <right/>
      <top/>
      <bottom/>
      <diagonal/>
    </border>
    <border>
      <left/>
      <right style="thin">
        <color indexed="25"/>
      </right>
      <top/>
      <bottom/>
      <diagonal/>
    </border>
    <border>
      <left style="thin">
        <color indexed="8"/>
      </left>
      <right/>
      <top/>
      <bottom/>
      <diagonal/>
    </border>
    <border>
      <left style="thin">
        <color indexed="8"/>
      </left>
      <right/>
      <top/>
      <bottom/>
      <diagonal/>
    </border>
    <border>
      <left/>
      <right/>
      <top/>
      <bottom/>
      <diagonal/>
    </border>
    <border>
      <left/>
      <right/>
      <top/>
      <bottom/>
      <diagonal/>
    </border>
    <border>
      <left/>
      <right/>
      <top/>
      <bottom/>
      <diagonal/>
    </border>
    <border>
      <left/>
      <right style="thin">
        <color indexed="25"/>
      </right>
      <top/>
      <bottom/>
      <diagonal/>
    </border>
    <border>
      <left style="thin">
        <color indexed="25"/>
      </left>
      <right style="thin">
        <color indexed="25"/>
      </right>
      <top/>
      <bottom style="thin">
        <color indexed="14"/>
      </bottom>
      <diagonal/>
    </border>
    <border>
      <left/>
      <right/>
      <top/>
      <bottom/>
      <diagonal/>
    </border>
    <border>
      <left/>
      <right/>
      <top/>
      <bottom/>
      <diagonal/>
    </border>
    <border>
      <left/>
      <right/>
      <top/>
      <bottom/>
      <diagonal/>
    </border>
    <border>
      <left/>
      <right style="thin">
        <color indexed="25"/>
      </right>
      <top/>
      <bottom/>
      <diagonal/>
    </border>
    <border>
      <left style="thin">
        <color indexed="25"/>
      </left>
      <right style="thin">
        <color indexed="25"/>
      </right>
      <top style="thin">
        <color indexed="14"/>
      </top>
      <bottom/>
      <diagonal/>
    </border>
    <border>
      <left/>
      <right/>
      <top/>
      <bottom/>
      <diagonal/>
    </border>
    <border>
      <left/>
      <right/>
      <top/>
      <bottom/>
      <diagonal/>
    </border>
    <border>
      <left style="thick">
        <color indexed="14"/>
      </left>
      <right/>
      <top/>
      <bottom/>
      <diagonal/>
    </border>
    <border>
      <left/>
      <right style="thick">
        <color indexed="14"/>
      </right>
      <top/>
      <bottom/>
      <diagonal/>
    </border>
    <border>
      <left style="thick">
        <color indexed="14"/>
      </left>
      <right style="thick">
        <color indexed="14"/>
      </right>
      <top/>
      <bottom/>
      <diagonal/>
    </border>
    <border>
      <left style="thick">
        <color indexed="14"/>
      </left>
      <right/>
      <top/>
      <bottom style="thick">
        <color indexed="14"/>
      </bottom>
      <diagonal/>
    </border>
    <border>
      <left/>
      <right/>
      <top/>
      <bottom style="thick">
        <color indexed="14"/>
      </bottom>
      <diagonal/>
    </border>
    <border>
      <left/>
      <right style="thick">
        <color indexed="14"/>
      </right>
      <top/>
      <bottom style="thick">
        <color indexed="14"/>
      </bottom>
      <diagonal/>
    </border>
    <border>
      <left style="thick">
        <color indexed="14"/>
      </left>
      <right style="thick">
        <color indexed="14"/>
      </right>
      <top/>
      <bottom style="thick">
        <color indexed="14"/>
      </bottom>
      <diagonal/>
    </border>
    <border>
      <left style="thin">
        <color indexed="14"/>
      </left>
      <right style="thin">
        <color indexed="14"/>
      </right>
      <top style="thin">
        <color indexed="14"/>
      </top>
      <bottom style="thin">
        <color indexed="8"/>
      </bottom>
      <diagonal/>
    </border>
    <border>
      <left style="thin">
        <color indexed="14"/>
      </left>
      <right style="thin">
        <color indexed="8"/>
      </right>
      <top style="thin">
        <color indexed="14"/>
      </top>
      <bottom style="thin">
        <color indexed="8"/>
      </bottom>
      <diagonal/>
    </border>
    <border>
      <left style="thin">
        <color indexed="8"/>
      </left>
      <right style="thin">
        <color indexed="8"/>
      </right>
      <top style="thin">
        <color indexed="8"/>
      </top>
      <bottom style="thin">
        <color indexed="14"/>
      </bottom>
      <diagonal/>
    </border>
    <border>
      <left/>
      <right style="thin">
        <color indexed="14"/>
      </right>
      <top style="thin">
        <color indexed="8"/>
      </top>
      <bottom style="thin">
        <color indexed="8"/>
      </bottom>
      <diagonal/>
    </border>
    <border>
      <left style="thin">
        <color indexed="8"/>
      </left>
      <right style="thin">
        <color indexed="14"/>
      </right>
      <top/>
      <bottom style="thin">
        <color indexed="14"/>
      </bottom>
      <diagonal/>
    </border>
    <border>
      <left style="thin">
        <color indexed="14"/>
      </left>
      <right style="thin">
        <color indexed="14"/>
      </right>
      <top/>
      <bottom style="thin">
        <color indexed="14"/>
      </bottom>
      <diagonal/>
    </border>
    <border>
      <left style="thin">
        <color indexed="14"/>
      </left>
      <right style="thin">
        <color indexed="8"/>
      </right>
      <top/>
      <bottom style="thin">
        <color indexed="14"/>
      </bottom>
      <diagonal/>
    </border>
    <border>
      <left style="thin">
        <color indexed="8"/>
      </left>
      <right style="thin">
        <color indexed="8"/>
      </right>
      <top/>
      <bottom style="thin">
        <color indexed="14"/>
      </bottom>
      <diagonal/>
    </border>
    <border>
      <left style="thin">
        <color indexed="8"/>
      </left>
      <right style="thin">
        <color indexed="14"/>
      </right>
      <top style="thin">
        <color indexed="14"/>
      </top>
      <bottom style="thin">
        <color indexed="14"/>
      </bottom>
      <diagonal/>
    </border>
    <border>
      <left style="thin">
        <color indexed="14"/>
      </left>
      <right style="thin">
        <color indexed="14"/>
      </right>
      <top style="thin">
        <color indexed="14"/>
      </top>
      <bottom style="thin">
        <color indexed="14"/>
      </bottom>
      <diagonal/>
    </border>
    <border>
      <left style="thin">
        <color indexed="14"/>
      </left>
      <right style="thin">
        <color indexed="8"/>
      </right>
      <top style="thin">
        <color indexed="14"/>
      </top>
      <bottom style="thin">
        <color indexed="14"/>
      </bottom>
      <diagonal/>
    </border>
    <border>
      <left style="thin">
        <color indexed="8"/>
      </left>
      <right style="thin">
        <color indexed="14"/>
      </right>
      <top style="thin">
        <color indexed="14"/>
      </top>
      <bottom style="thin">
        <color indexed="8"/>
      </bottom>
      <diagonal/>
    </border>
    <border>
      <left style="thin">
        <color indexed="8"/>
      </left>
      <right style="thin">
        <color indexed="8"/>
      </right>
      <top style="thin">
        <color indexed="14"/>
      </top>
      <bottom style="thin">
        <color indexed="8"/>
      </bottom>
      <diagonal/>
    </border>
    <border>
      <left style="thin">
        <color indexed="14"/>
      </left>
      <right style="thin">
        <color indexed="14"/>
      </right>
      <top style="thin">
        <color indexed="8"/>
      </top>
      <bottom style="thin">
        <color indexed="8"/>
      </bottom>
      <diagonal/>
    </border>
    <border>
      <left style="thin">
        <color indexed="14"/>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14"/>
      </right>
      <top style="thin">
        <color indexed="8"/>
      </top>
      <bottom style="thin">
        <color indexed="8"/>
      </bottom>
      <diagonal/>
    </border>
    <border>
      <left style="thin">
        <color indexed="14"/>
      </left>
      <right style="thin">
        <color indexed="14"/>
      </right>
      <top/>
      <bottom style="thin">
        <color indexed="8"/>
      </bottom>
      <diagonal/>
    </border>
    <border>
      <left style="thin">
        <color indexed="14"/>
      </left>
      <right style="thin">
        <color indexed="8"/>
      </right>
      <top/>
      <bottom style="thin">
        <color indexed="8"/>
      </bottom>
      <diagonal/>
    </border>
    <border>
      <left style="thin">
        <color indexed="14"/>
      </left>
      <right style="thin">
        <color indexed="14"/>
      </right>
      <top style="thin">
        <color indexed="8"/>
      </top>
      <bottom style="thin">
        <color indexed="14"/>
      </bottom>
      <diagonal/>
    </border>
    <border>
      <left style="thin">
        <color indexed="14"/>
      </left>
      <right style="thin">
        <color indexed="8"/>
      </right>
      <top style="thin">
        <color indexed="8"/>
      </top>
      <bottom style="thin">
        <color indexed="14"/>
      </bottom>
      <diagonal/>
    </border>
    <border>
      <left style="thin">
        <color indexed="8"/>
      </left>
      <right style="thin">
        <color indexed="14"/>
      </right>
      <top/>
      <bottom style="thin">
        <color indexed="8"/>
      </bottom>
      <diagonal/>
    </border>
  </borders>
  <cellStyleXfs count="1">
    <xf numFmtId="0" fontId="0" fillId="0" borderId="0" applyNumberFormat="0" applyFill="0" applyBorder="0" applyProtection="0"/>
  </cellStyleXfs>
  <cellXfs count="318">
    <xf numFmtId="0" fontId="0" fillId="0" borderId="0" xfId="0"/>
    <xf numFmtId="0" fontId="0" fillId="0" borderId="0" xfId="0" applyNumberFormat="1"/>
    <xf numFmtId="0" fontId="1" fillId="2" borderId="1" xfId="0" applyFont="1" applyFill="1" applyBorder="1" applyAlignment="1">
      <alignment vertical="top"/>
    </xf>
    <xf numFmtId="49" fontId="2" fillId="2" borderId="2" xfId="0" applyNumberFormat="1" applyFont="1" applyFill="1" applyBorder="1" applyAlignment="1">
      <alignment horizontal="left" vertical="center"/>
    </xf>
    <xf numFmtId="0" fontId="1" fillId="2" borderId="2" xfId="0" applyFont="1" applyFill="1" applyBorder="1" applyAlignment="1">
      <alignment horizontal="left" vertical="center"/>
    </xf>
    <xf numFmtId="0" fontId="1" fillId="2" borderId="2" xfId="0" applyFont="1" applyFill="1" applyBorder="1" applyAlignment="1">
      <alignment vertical="center"/>
    </xf>
    <xf numFmtId="0" fontId="1" fillId="2" borderId="3" xfId="0" applyFont="1" applyFill="1" applyBorder="1" applyAlignment="1">
      <alignment vertical="center"/>
    </xf>
    <xf numFmtId="0" fontId="3" fillId="3" borderId="4" xfId="0" applyFont="1" applyFill="1" applyBorder="1" applyAlignment="1">
      <alignment horizontal="center"/>
    </xf>
    <xf numFmtId="0" fontId="3" fillId="3" borderId="4" xfId="0" applyFont="1" applyFill="1" applyBorder="1"/>
    <xf numFmtId="0" fontId="1" fillId="2" borderId="5" xfId="0" applyFont="1" applyFill="1" applyBorder="1" applyAlignment="1">
      <alignment vertical="top"/>
    </xf>
    <xf numFmtId="49" fontId="2" fillId="2" borderId="6" xfId="0" applyNumberFormat="1" applyFont="1" applyFill="1" applyBorder="1" applyAlignment="1">
      <alignment horizontal="left" vertical="center"/>
    </xf>
    <xf numFmtId="0" fontId="1" fillId="2" borderId="6" xfId="0" applyFont="1" applyFill="1" applyBorder="1" applyAlignment="1">
      <alignment horizontal="left" vertical="center"/>
    </xf>
    <xf numFmtId="0" fontId="1" fillId="2" borderId="6" xfId="0" applyFont="1" applyFill="1" applyBorder="1" applyAlignment="1">
      <alignment vertical="center"/>
    </xf>
    <xf numFmtId="0" fontId="1" fillId="2" borderId="7" xfId="0" applyFont="1" applyFill="1" applyBorder="1" applyAlignment="1">
      <alignment vertical="center"/>
    </xf>
    <xf numFmtId="0" fontId="3" fillId="3" borderId="8" xfId="0" applyFont="1" applyFill="1" applyBorder="1" applyAlignment="1">
      <alignment horizontal="center"/>
    </xf>
    <xf numFmtId="0" fontId="3" fillId="3" borderId="8" xfId="0" applyFont="1" applyFill="1" applyBorder="1"/>
    <xf numFmtId="0" fontId="1" fillId="2" borderId="9" xfId="0" applyFont="1" applyFill="1" applyBorder="1" applyAlignment="1">
      <alignment vertical="top"/>
    </xf>
    <xf numFmtId="0" fontId="1" fillId="2" borderId="10" xfId="0" applyFont="1" applyFill="1" applyBorder="1" applyAlignment="1">
      <alignment horizontal="left" vertical="center"/>
    </xf>
    <xf numFmtId="0" fontId="1" fillId="2" borderId="10" xfId="0" applyFont="1" applyFill="1" applyBorder="1" applyAlignment="1">
      <alignment vertical="center"/>
    </xf>
    <xf numFmtId="0" fontId="1" fillId="2" borderId="11" xfId="0" applyFont="1" applyFill="1" applyBorder="1" applyAlignment="1">
      <alignment vertical="center"/>
    </xf>
    <xf numFmtId="0" fontId="3" fillId="3" borderId="12" xfId="0" applyFont="1" applyFill="1" applyBorder="1" applyAlignment="1">
      <alignment horizontal="center"/>
    </xf>
    <xf numFmtId="0" fontId="3" fillId="3" borderId="12" xfId="0" applyFont="1" applyFill="1" applyBorder="1"/>
    <xf numFmtId="0" fontId="1" fillId="2" borderId="14" xfId="0" applyFont="1" applyFill="1" applyBorder="1" applyAlignment="1">
      <alignment horizontal="left" vertical="center"/>
    </xf>
    <xf numFmtId="49" fontId="1" fillId="2" borderId="15" xfId="0" applyNumberFormat="1" applyFont="1" applyFill="1" applyBorder="1" applyAlignment="1">
      <alignment horizontal="left" vertical="center"/>
    </xf>
    <xf numFmtId="0" fontId="1" fillId="2" borderId="16" xfId="0" applyFont="1" applyFill="1" applyBorder="1" applyAlignment="1">
      <alignment horizontal="left" vertical="center"/>
    </xf>
    <xf numFmtId="49" fontId="1" fillId="2" borderId="17" xfId="0" applyNumberFormat="1" applyFont="1" applyFill="1" applyBorder="1" applyAlignment="1">
      <alignment horizontal="left" vertical="center"/>
    </xf>
    <xf numFmtId="0" fontId="1" fillId="2" borderId="18" xfId="0" applyFont="1" applyFill="1" applyBorder="1" applyAlignment="1">
      <alignment horizontal="left" vertical="center"/>
    </xf>
    <xf numFmtId="0" fontId="5" fillId="2" borderId="10" xfId="0" applyFont="1" applyFill="1" applyBorder="1" applyAlignment="1">
      <alignment horizontal="left" vertical="top"/>
    </xf>
    <xf numFmtId="49" fontId="1" fillId="2" borderId="18" xfId="0" applyNumberFormat="1" applyFont="1" applyFill="1" applyBorder="1" applyAlignment="1">
      <alignment horizontal="left" vertical="center"/>
    </xf>
    <xf numFmtId="0" fontId="7" fillId="2" borderId="18" xfId="0" applyFont="1" applyFill="1" applyBorder="1" applyAlignment="1">
      <alignment horizontal="left" vertical="center"/>
    </xf>
    <xf numFmtId="0" fontId="8" fillId="2" borderId="10" xfId="0" applyFont="1" applyFill="1" applyBorder="1" applyAlignment="1">
      <alignment horizontal="center" vertical="center"/>
    </xf>
    <xf numFmtId="0" fontId="1" fillId="2" borderId="18" xfId="0" applyFont="1" applyFill="1" applyBorder="1" applyAlignment="1">
      <alignment horizontal="left" vertical="center" wrapText="1"/>
    </xf>
    <xf numFmtId="0" fontId="1" fillId="2" borderId="6" xfId="0" applyFont="1" applyFill="1" applyBorder="1"/>
    <xf numFmtId="0" fontId="9" fillId="2" borderId="19" xfId="0" applyFont="1" applyFill="1" applyBorder="1" applyAlignment="1">
      <alignment vertical="top"/>
    </xf>
    <xf numFmtId="0" fontId="1" fillId="2" borderId="20" xfId="0" applyFont="1" applyFill="1" applyBorder="1"/>
    <xf numFmtId="0" fontId="1" fillId="2" borderId="20" xfId="0" applyFont="1" applyFill="1" applyBorder="1" applyAlignment="1">
      <alignment vertical="center"/>
    </xf>
    <xf numFmtId="0" fontId="1" fillId="2" borderId="21" xfId="0" applyFont="1" applyFill="1" applyBorder="1" applyAlignment="1">
      <alignment vertical="center"/>
    </xf>
    <xf numFmtId="49" fontId="10" fillId="2" borderId="6" xfId="0" applyNumberFormat="1" applyFont="1" applyFill="1" applyBorder="1"/>
    <xf numFmtId="0" fontId="5" fillId="2" borderId="6" xfId="0" applyFont="1" applyFill="1" applyBorder="1" applyAlignment="1">
      <alignment vertical="center"/>
    </xf>
    <xf numFmtId="0" fontId="1" fillId="2" borderId="22" xfId="0" applyFont="1" applyFill="1" applyBorder="1" applyAlignment="1">
      <alignment vertical="center"/>
    </xf>
    <xf numFmtId="0" fontId="11" fillId="2" borderId="9" xfId="0" applyFont="1" applyFill="1" applyBorder="1" applyAlignment="1">
      <alignment vertical="top"/>
    </xf>
    <xf numFmtId="49" fontId="12" fillId="4" borderId="10" xfId="0" applyNumberFormat="1" applyFont="1" applyFill="1" applyBorder="1"/>
    <xf numFmtId="0" fontId="13" fillId="4" borderId="20" xfId="0" applyFont="1" applyFill="1" applyBorder="1" applyAlignment="1">
      <alignment vertical="center"/>
    </xf>
    <xf numFmtId="0" fontId="14" fillId="4" borderId="20" xfId="0" applyFont="1" applyFill="1" applyBorder="1" applyAlignment="1">
      <alignment horizontal="center" vertical="center"/>
    </xf>
    <xf numFmtId="0" fontId="1" fillId="4" borderId="21" xfId="0" applyFont="1" applyFill="1" applyBorder="1" applyAlignment="1">
      <alignment vertical="center"/>
    </xf>
    <xf numFmtId="0" fontId="1" fillId="4" borderId="23" xfId="0" applyFont="1" applyFill="1" applyBorder="1" applyAlignment="1">
      <alignment vertical="center"/>
    </xf>
    <xf numFmtId="0" fontId="15" fillId="2" borderId="10" xfId="0" applyFont="1" applyFill="1" applyBorder="1"/>
    <xf numFmtId="49" fontId="16" fillId="4" borderId="6" xfId="0" applyNumberFormat="1" applyFont="1" applyFill="1" applyBorder="1" applyAlignment="1">
      <alignment horizontal="center" vertical="center"/>
    </xf>
    <xf numFmtId="49" fontId="1" fillId="4" borderId="6" xfId="0" applyNumberFormat="1" applyFont="1" applyFill="1" applyBorder="1" applyAlignment="1">
      <alignment horizontal="center" vertical="center" wrapText="1"/>
    </xf>
    <xf numFmtId="49" fontId="1" fillId="4" borderId="7" xfId="0" applyNumberFormat="1" applyFont="1" applyFill="1" applyBorder="1" applyAlignment="1">
      <alignment horizontal="center" vertical="center" wrapText="1"/>
    </xf>
    <xf numFmtId="49" fontId="1" fillId="4" borderId="22" xfId="0" applyNumberFormat="1" applyFont="1" applyFill="1" applyBorder="1" applyAlignment="1">
      <alignment horizontal="center" vertical="center" wrapText="1"/>
    </xf>
    <xf numFmtId="49" fontId="3" fillId="3" borderId="12" xfId="0" applyNumberFormat="1" applyFont="1" applyFill="1" applyBorder="1" applyAlignment="1">
      <alignment horizontal="center" wrapText="1"/>
    </xf>
    <xf numFmtId="49" fontId="3" fillId="3" borderId="12" xfId="0" applyNumberFormat="1" applyFont="1" applyFill="1" applyBorder="1"/>
    <xf numFmtId="49" fontId="17" fillId="2" borderId="10" xfId="0" applyNumberFormat="1" applyFont="1" applyFill="1" applyBorder="1" applyAlignment="1">
      <alignment horizontal="center" vertical="center"/>
    </xf>
    <xf numFmtId="0" fontId="1" fillId="2" borderId="10" xfId="0" applyFont="1" applyFill="1" applyBorder="1" applyAlignment="1">
      <alignment horizontal="center" vertical="center"/>
    </xf>
    <xf numFmtId="49" fontId="1" fillId="2" borderId="12" xfId="0" applyNumberFormat="1" applyFont="1" applyFill="1" applyBorder="1" applyAlignment="1">
      <alignment horizontal="center" vertical="center" wrapText="1"/>
    </xf>
    <xf numFmtId="49" fontId="1" fillId="2" borderId="9" xfId="0" applyNumberFormat="1" applyFont="1" applyFill="1" applyBorder="1" applyAlignment="1">
      <alignment horizontal="right" vertical="top"/>
    </xf>
    <xf numFmtId="49" fontId="15" fillId="2" borderId="10" xfId="0" applyNumberFormat="1" applyFont="1" applyFill="1" applyBorder="1"/>
    <xf numFmtId="0" fontId="1" fillId="2" borderId="12" xfId="0" applyFont="1" applyFill="1" applyBorder="1" applyAlignment="1">
      <alignment vertical="center"/>
    </xf>
    <xf numFmtId="164" fontId="1" fillId="2" borderId="9" xfId="0" applyNumberFormat="1" applyFont="1" applyFill="1" applyBorder="1" applyAlignment="1">
      <alignment horizontal="right" vertical="top"/>
    </xf>
    <xf numFmtId="49" fontId="1" fillId="4" borderId="10" xfId="0" applyNumberFormat="1" applyFont="1" applyFill="1" applyBorder="1" applyAlignment="1">
      <alignment vertical="top"/>
    </xf>
    <xf numFmtId="49" fontId="18" fillId="4" borderId="10" xfId="0" applyNumberFormat="1" applyFont="1" applyFill="1" applyBorder="1" applyAlignment="1">
      <alignment horizontal="center" vertical="top"/>
    </xf>
    <xf numFmtId="0" fontId="1" fillId="4" borderId="10" xfId="0" applyNumberFormat="1" applyFont="1" applyFill="1" applyBorder="1" applyAlignment="1">
      <alignment horizontal="center" vertical="top"/>
    </xf>
    <xf numFmtId="0" fontId="1" fillId="4" borderId="11" xfId="0" applyNumberFormat="1" applyFont="1" applyFill="1" applyBorder="1" applyAlignment="1">
      <alignment horizontal="center" vertical="top"/>
    </xf>
    <xf numFmtId="0" fontId="3" fillId="3" borderId="12" xfId="0" applyNumberFormat="1" applyFont="1" applyFill="1" applyBorder="1" applyAlignment="1">
      <alignment horizontal="center" vertical="top"/>
    </xf>
    <xf numFmtId="0" fontId="3" fillId="3" borderId="12" xfId="0" applyNumberFormat="1" applyFont="1" applyFill="1" applyBorder="1" applyAlignment="1">
      <alignment vertical="top"/>
    </xf>
    <xf numFmtId="49" fontId="3" fillId="3" borderId="12" xfId="0" applyNumberFormat="1" applyFont="1" applyFill="1" applyBorder="1" applyAlignment="1">
      <alignment vertical="top"/>
    </xf>
    <xf numFmtId="16" fontId="1" fillId="2" borderId="9" xfId="0" applyNumberFormat="1" applyFont="1" applyFill="1" applyBorder="1" applyAlignment="1">
      <alignment horizontal="right" vertical="top"/>
    </xf>
    <xf numFmtId="49" fontId="17" fillId="4" borderId="10" xfId="0" applyNumberFormat="1" applyFont="1" applyFill="1" applyBorder="1" applyAlignment="1">
      <alignment vertical="top"/>
    </xf>
    <xf numFmtId="0" fontId="19" fillId="4" borderId="10" xfId="0" applyFont="1" applyFill="1" applyBorder="1" applyAlignment="1">
      <alignment horizontal="center" vertical="top"/>
    </xf>
    <xf numFmtId="0" fontId="1" fillId="4" borderId="10" xfId="0" applyFont="1" applyFill="1" applyBorder="1" applyAlignment="1">
      <alignment horizontal="center" vertical="top"/>
    </xf>
    <xf numFmtId="0" fontId="1" fillId="4" borderId="11" xfId="0" applyFont="1" applyFill="1" applyBorder="1" applyAlignment="1">
      <alignment horizontal="center" vertical="top"/>
    </xf>
    <xf numFmtId="0" fontId="3" fillId="3" borderId="12" xfId="0" applyFont="1" applyFill="1" applyBorder="1" applyAlignment="1">
      <alignment horizontal="center" vertical="top"/>
    </xf>
    <xf numFmtId="0" fontId="3" fillId="3" borderId="12" xfId="0" applyFont="1" applyFill="1" applyBorder="1" applyAlignment="1">
      <alignment vertical="top"/>
    </xf>
    <xf numFmtId="49" fontId="1" fillId="2" borderId="10" xfId="0" applyNumberFormat="1" applyFont="1" applyFill="1" applyBorder="1" applyAlignment="1">
      <alignment vertical="top"/>
    </xf>
    <xf numFmtId="49" fontId="20" fillId="2" borderId="10" xfId="0" applyNumberFormat="1" applyFont="1" applyFill="1" applyBorder="1" applyAlignment="1">
      <alignment horizontal="center" vertical="top" wrapText="1"/>
    </xf>
    <xf numFmtId="0" fontId="1" fillId="2" borderId="10" xfId="0" applyNumberFormat="1" applyFont="1" applyFill="1" applyBorder="1" applyAlignment="1">
      <alignment horizontal="center" vertical="top"/>
    </xf>
    <xf numFmtId="0" fontId="1" fillId="2" borderId="11" xfId="0" applyNumberFormat="1" applyFont="1" applyFill="1" applyBorder="1" applyAlignment="1">
      <alignment horizontal="center" vertical="top"/>
    </xf>
    <xf numFmtId="0" fontId="1" fillId="2" borderId="12" xfId="0" applyFont="1" applyFill="1" applyBorder="1" applyAlignment="1">
      <alignment horizontal="center" vertical="top"/>
    </xf>
    <xf numFmtId="49" fontId="17" fillId="2" borderId="10" xfId="0" applyNumberFormat="1" applyFont="1" applyFill="1" applyBorder="1" applyAlignment="1">
      <alignment vertical="top"/>
    </xf>
    <xf numFmtId="49" fontId="19" fillId="2" borderId="10" xfId="0" applyNumberFormat="1" applyFont="1" applyFill="1" applyBorder="1" applyAlignment="1">
      <alignment horizontal="center" vertical="top" wrapText="1"/>
    </xf>
    <xf numFmtId="0" fontId="1" fillId="2" borderId="10" xfId="0" applyFont="1" applyFill="1" applyBorder="1" applyAlignment="1">
      <alignment horizontal="center" vertical="top"/>
    </xf>
    <xf numFmtId="0" fontId="1" fillId="2" borderId="11" xfId="0" applyFont="1" applyFill="1" applyBorder="1" applyAlignment="1">
      <alignment horizontal="center" vertical="top"/>
    </xf>
    <xf numFmtId="49" fontId="20" fillId="4" borderId="10" xfId="0" applyNumberFormat="1" applyFont="1" applyFill="1" applyBorder="1" applyAlignment="1">
      <alignment horizontal="center" vertical="top"/>
    </xf>
    <xf numFmtId="4" fontId="3" fillId="3" borderId="12" xfId="0" applyNumberFormat="1" applyFont="1" applyFill="1" applyBorder="1" applyAlignment="1">
      <alignment horizontal="center" vertical="top"/>
    </xf>
    <xf numFmtId="4" fontId="3" fillId="3" borderId="12" xfId="0" applyNumberFormat="1" applyFont="1" applyFill="1" applyBorder="1" applyAlignment="1">
      <alignment vertical="top"/>
    </xf>
    <xf numFmtId="0" fontId="17" fillId="2" borderId="10" xfId="0" applyFont="1" applyFill="1" applyBorder="1" applyAlignment="1">
      <alignment vertical="top"/>
    </xf>
    <xf numFmtId="0" fontId="19" fillId="2" borderId="10" xfId="0" applyFont="1" applyFill="1" applyBorder="1" applyAlignment="1">
      <alignment horizontal="center" vertical="top" wrapText="1"/>
    </xf>
    <xf numFmtId="0" fontId="15" fillId="2" borderId="10" xfId="0" applyFont="1" applyFill="1" applyBorder="1" applyAlignment="1">
      <alignment vertical="top"/>
    </xf>
    <xf numFmtId="0" fontId="19" fillId="2" borderId="10" xfId="0" applyFont="1" applyFill="1" applyBorder="1" applyAlignment="1">
      <alignment horizontal="center" vertical="top"/>
    </xf>
    <xf numFmtId="49" fontId="15" fillId="2" borderId="10" xfId="0" applyNumberFormat="1" applyFont="1" applyFill="1" applyBorder="1" applyAlignment="1">
      <alignment vertical="top"/>
    </xf>
    <xf numFmtId="0" fontId="1" fillId="2" borderId="9" xfId="0" applyFont="1" applyFill="1" applyBorder="1" applyAlignment="1">
      <alignment horizontal="right" vertical="top"/>
    </xf>
    <xf numFmtId="0" fontId="17" fillId="4" borderId="10" xfId="0" applyFont="1" applyFill="1" applyBorder="1" applyAlignment="1">
      <alignment vertical="top"/>
    </xf>
    <xf numFmtId="49" fontId="1" fillId="2" borderId="10" xfId="0" applyNumberFormat="1" applyFont="1" applyFill="1" applyBorder="1" applyAlignment="1">
      <alignment vertical="top" wrapText="1"/>
    </xf>
    <xf numFmtId="0" fontId="1" fillId="2" borderId="10" xfId="0" applyFont="1" applyFill="1" applyBorder="1" applyAlignment="1">
      <alignment vertical="top" wrapText="1"/>
    </xf>
    <xf numFmtId="49" fontId="1" fillId="6" borderId="10" xfId="0" applyNumberFormat="1" applyFont="1" applyFill="1" applyBorder="1" applyAlignment="1">
      <alignment vertical="top"/>
    </xf>
    <xf numFmtId="49" fontId="20" fillId="6" borderId="10" xfId="0" applyNumberFormat="1" applyFont="1" applyFill="1" applyBorder="1" applyAlignment="1">
      <alignment horizontal="center" vertical="top"/>
    </xf>
    <xf numFmtId="0" fontId="1" fillId="6" borderId="10" xfId="0" applyNumberFormat="1" applyFont="1" applyFill="1" applyBorder="1" applyAlignment="1">
      <alignment horizontal="center" vertical="top"/>
    </xf>
    <xf numFmtId="0" fontId="1" fillId="6" borderId="11" xfId="0" applyNumberFormat="1" applyFont="1" applyFill="1" applyBorder="1" applyAlignment="1">
      <alignment horizontal="center" vertical="top"/>
    </xf>
    <xf numFmtId="0" fontId="17" fillId="6" borderId="10" xfId="0" applyFont="1" applyFill="1" applyBorder="1" applyAlignment="1">
      <alignment vertical="top"/>
    </xf>
    <xf numFmtId="0" fontId="19" fillId="6" borderId="10" xfId="0" applyFont="1" applyFill="1" applyBorder="1" applyAlignment="1">
      <alignment horizontal="center" vertical="top"/>
    </xf>
    <xf numFmtId="0" fontId="1" fillId="6" borderId="10" xfId="0" applyFont="1" applyFill="1" applyBorder="1" applyAlignment="1">
      <alignment horizontal="center" vertical="top"/>
    </xf>
    <xf numFmtId="0" fontId="1" fillId="6" borderId="11" xfId="0" applyFont="1" applyFill="1" applyBorder="1" applyAlignment="1">
      <alignment horizontal="center" vertical="top"/>
    </xf>
    <xf numFmtId="49" fontId="1" fillId="3" borderId="10" xfId="0" applyNumberFormat="1" applyFont="1" applyFill="1" applyBorder="1" applyAlignment="1">
      <alignment vertical="top" wrapText="1"/>
    </xf>
    <xf numFmtId="49" fontId="20" fillId="3" borderId="10" xfId="0" applyNumberFormat="1" applyFont="1" applyFill="1" applyBorder="1" applyAlignment="1">
      <alignment horizontal="center" vertical="top" wrapText="1"/>
    </xf>
    <xf numFmtId="0" fontId="1" fillId="3" borderId="10" xfId="0" applyNumberFormat="1" applyFont="1" applyFill="1" applyBorder="1" applyAlignment="1">
      <alignment horizontal="center" vertical="top"/>
    </xf>
    <xf numFmtId="0" fontId="1" fillId="3" borderId="11" xfId="0" applyNumberFormat="1" applyFont="1" applyFill="1" applyBorder="1" applyAlignment="1">
      <alignment horizontal="center" vertical="top"/>
    </xf>
    <xf numFmtId="0" fontId="1" fillId="3" borderId="12" xfId="0" applyFont="1" applyFill="1" applyBorder="1" applyAlignment="1">
      <alignment horizontal="center" vertical="top"/>
    </xf>
    <xf numFmtId="0" fontId="1" fillId="3" borderId="10" xfId="0" applyFont="1" applyFill="1" applyBorder="1" applyAlignment="1">
      <alignment vertical="top" wrapText="1"/>
    </xf>
    <xf numFmtId="49" fontId="19" fillId="3" borderId="10" xfId="0" applyNumberFormat="1" applyFont="1" applyFill="1" applyBorder="1" applyAlignment="1">
      <alignment horizontal="center" vertical="top" wrapText="1"/>
    </xf>
    <xf numFmtId="0" fontId="1" fillId="3" borderId="10" xfId="0" applyFont="1" applyFill="1" applyBorder="1" applyAlignment="1">
      <alignment horizontal="center" vertical="top"/>
    </xf>
    <xf numFmtId="0" fontId="1" fillId="3" borderId="11" xfId="0" applyFont="1" applyFill="1" applyBorder="1" applyAlignment="1">
      <alignment horizontal="center" vertical="top"/>
    </xf>
    <xf numFmtId="49" fontId="17" fillId="6" borderId="10" xfId="0" applyNumberFormat="1" applyFont="1" applyFill="1" applyBorder="1" applyAlignment="1">
      <alignment vertical="top"/>
    </xf>
    <xf numFmtId="0" fontId="15" fillId="3" borderId="10" xfId="0" applyFont="1" applyFill="1" applyBorder="1" applyAlignment="1">
      <alignment vertical="top"/>
    </xf>
    <xf numFmtId="0" fontId="19" fillId="3" borderId="10" xfId="0" applyFont="1" applyFill="1" applyBorder="1" applyAlignment="1">
      <alignment horizontal="center" vertical="top"/>
    </xf>
    <xf numFmtId="49" fontId="15" fillId="3" borderId="10" xfId="0" applyNumberFormat="1" applyFont="1" applyFill="1" applyBorder="1" applyAlignment="1">
      <alignment vertical="top"/>
    </xf>
    <xf numFmtId="49" fontId="1" fillId="3" borderId="10" xfId="0" applyNumberFormat="1" applyFont="1" applyFill="1" applyBorder="1" applyAlignment="1">
      <alignment vertical="top"/>
    </xf>
    <xf numFmtId="0" fontId="17" fillId="3" borderId="10" xfId="0" applyFont="1" applyFill="1" applyBorder="1" applyAlignment="1">
      <alignment vertical="top"/>
    </xf>
    <xf numFmtId="49" fontId="17" fillId="3" borderId="10" xfId="0" applyNumberFormat="1" applyFont="1" applyFill="1" applyBorder="1" applyAlignment="1">
      <alignment vertical="top"/>
    </xf>
    <xf numFmtId="49" fontId="21" fillId="3" borderId="10" xfId="0" applyNumberFormat="1" applyFont="1" applyFill="1" applyBorder="1" applyAlignment="1">
      <alignment vertical="top"/>
    </xf>
    <xf numFmtId="49" fontId="20" fillId="3" borderId="10" xfId="0" applyNumberFormat="1" applyFont="1" applyFill="1" applyBorder="1" applyAlignment="1">
      <alignment horizontal="center" vertical="top"/>
    </xf>
    <xf numFmtId="49" fontId="1" fillId="3" borderId="10" xfId="0" applyNumberFormat="1" applyFont="1" applyFill="1" applyBorder="1" applyAlignment="1">
      <alignment horizontal="left" vertical="top" wrapText="1"/>
    </xf>
    <xf numFmtId="0" fontId="17" fillId="3" borderId="10" xfId="0" applyFont="1" applyFill="1" applyBorder="1" applyAlignment="1">
      <alignment horizontal="left" vertical="top"/>
    </xf>
    <xf numFmtId="0" fontId="3" fillId="3" borderId="9" xfId="0" applyFont="1" applyFill="1" applyBorder="1" applyAlignment="1">
      <alignment horizontal="right" vertical="top"/>
    </xf>
    <xf numFmtId="0" fontId="22" fillId="3" borderId="10" xfId="0" applyFont="1" applyFill="1" applyBorder="1" applyAlignment="1">
      <alignment vertical="top"/>
    </xf>
    <xf numFmtId="0" fontId="23" fillId="3" borderId="10" xfId="0" applyFont="1" applyFill="1" applyBorder="1" applyAlignment="1">
      <alignment horizontal="center" vertical="top"/>
    </xf>
    <xf numFmtId="0" fontId="3" fillId="3" borderId="10" xfId="0" applyFont="1" applyFill="1" applyBorder="1" applyAlignment="1">
      <alignment horizontal="center" vertical="top"/>
    </xf>
    <xf numFmtId="0" fontId="3" fillId="3" borderId="11" xfId="0" applyFont="1" applyFill="1" applyBorder="1" applyAlignment="1">
      <alignment horizontal="center" vertical="top"/>
    </xf>
    <xf numFmtId="0" fontId="3" fillId="3" borderId="9" xfId="0" applyFont="1" applyFill="1" applyBorder="1" applyAlignment="1">
      <alignment vertical="top"/>
    </xf>
    <xf numFmtId="0" fontId="3" fillId="3" borderId="10" xfId="0" applyFont="1" applyFill="1" applyBorder="1"/>
    <xf numFmtId="49" fontId="3" fillId="3" borderId="10" xfId="0" applyNumberFormat="1" applyFont="1" applyFill="1" applyBorder="1" applyAlignment="1">
      <alignment horizontal="right" vertical="center"/>
    </xf>
    <xf numFmtId="0" fontId="3" fillId="3" borderId="10" xfId="0" applyNumberFormat="1" applyFont="1" applyFill="1" applyBorder="1" applyAlignment="1">
      <alignment horizontal="center" vertical="center"/>
    </xf>
    <xf numFmtId="0" fontId="3" fillId="3" borderId="11" xfId="0" applyNumberFormat="1" applyFont="1" applyFill="1" applyBorder="1" applyAlignment="1">
      <alignment horizontal="center" vertical="center"/>
    </xf>
    <xf numFmtId="0" fontId="3" fillId="3" borderId="12" xfId="0" applyFont="1" applyFill="1" applyBorder="1" applyAlignment="1">
      <alignment horizontal="center" vertical="center"/>
    </xf>
    <xf numFmtId="0" fontId="3" fillId="3" borderId="12" xfId="0" applyNumberFormat="1" applyFont="1" applyFill="1" applyBorder="1" applyAlignment="1">
      <alignment horizontal="center"/>
    </xf>
    <xf numFmtId="0" fontId="3" fillId="3" borderId="12" xfId="0" applyNumberFormat="1" applyFont="1" applyFill="1" applyBorder="1"/>
    <xf numFmtId="0" fontId="3" fillId="3" borderId="10" xfId="0" applyFont="1" applyFill="1" applyBorder="1" applyAlignment="1">
      <alignment vertical="center"/>
    </xf>
    <xf numFmtId="0" fontId="3" fillId="3" borderId="11" xfId="0" applyFont="1" applyFill="1" applyBorder="1" applyAlignment="1">
      <alignment vertical="center"/>
    </xf>
    <xf numFmtId="0" fontId="3" fillId="3" borderId="12" xfId="0" applyFont="1" applyFill="1" applyBorder="1" applyAlignment="1">
      <alignment vertical="center"/>
    </xf>
    <xf numFmtId="0" fontId="1" fillId="3" borderId="10" xfId="0" applyFont="1" applyFill="1" applyBorder="1"/>
    <xf numFmtId="0" fontId="1" fillId="3" borderId="10" xfId="0" applyFont="1" applyFill="1" applyBorder="1" applyAlignment="1">
      <alignment vertical="center"/>
    </xf>
    <xf numFmtId="0" fontId="1" fillId="3" borderId="11" xfId="0" applyFont="1" applyFill="1" applyBorder="1" applyAlignment="1">
      <alignment vertical="center"/>
    </xf>
    <xf numFmtId="0" fontId="1" fillId="3" borderId="12" xfId="0" applyFont="1" applyFill="1" applyBorder="1" applyAlignment="1">
      <alignment vertical="center"/>
    </xf>
    <xf numFmtId="0" fontId="1" fillId="2" borderId="24" xfId="0" applyFont="1" applyFill="1" applyBorder="1" applyAlignment="1">
      <alignment horizontal="center" vertical="center"/>
    </xf>
    <xf numFmtId="0" fontId="1" fillId="3" borderId="25" xfId="0" applyFont="1" applyFill="1" applyBorder="1" applyAlignment="1">
      <alignment horizontal="center" vertical="center"/>
    </xf>
    <xf numFmtId="0" fontId="1" fillId="3" borderId="26" xfId="0" applyFont="1" applyFill="1" applyBorder="1" applyAlignment="1">
      <alignment horizontal="center" vertical="center"/>
    </xf>
    <xf numFmtId="0" fontId="1" fillId="3" borderId="27" xfId="0" applyFont="1" applyFill="1" applyBorder="1" applyAlignment="1">
      <alignment horizontal="center" vertical="center"/>
    </xf>
    <xf numFmtId="0" fontId="1" fillId="2" borderId="28" xfId="0" applyFont="1" applyFill="1" applyBorder="1" applyAlignment="1">
      <alignment vertical="top"/>
    </xf>
    <xf numFmtId="0" fontId="24" fillId="2" borderId="29" xfId="0" applyFont="1" applyFill="1" applyBorder="1" applyAlignment="1">
      <alignment horizontal="right"/>
    </xf>
    <xf numFmtId="0" fontId="1" fillId="2" borderId="29" xfId="0" applyFont="1" applyFill="1" applyBorder="1" applyAlignment="1">
      <alignment vertical="center"/>
    </xf>
    <xf numFmtId="0" fontId="25" fillId="2" borderId="29" xfId="0" applyFont="1" applyFill="1" applyBorder="1" applyAlignment="1">
      <alignment horizontal="right"/>
    </xf>
    <xf numFmtId="0" fontId="1" fillId="2" borderId="30" xfId="0" applyFont="1" applyFill="1" applyBorder="1" applyAlignment="1">
      <alignment vertical="center" wrapText="1"/>
    </xf>
    <xf numFmtId="0" fontId="1" fillId="2" borderId="10" xfId="0" applyFont="1" applyFill="1" applyBorder="1" applyAlignment="1">
      <alignment horizontal="right"/>
    </xf>
    <xf numFmtId="49" fontId="26" fillId="2" borderId="10" xfId="0" applyNumberFormat="1" applyFont="1" applyFill="1" applyBorder="1" applyAlignment="1">
      <alignment horizontal="right"/>
    </xf>
    <xf numFmtId="1" fontId="25" fillId="4" borderId="10" xfId="0" applyNumberFormat="1" applyFont="1" applyFill="1" applyBorder="1" applyAlignment="1">
      <alignment horizontal="center"/>
    </xf>
    <xf numFmtId="0" fontId="27" fillId="2" borderId="10" xfId="0" applyFont="1" applyFill="1" applyBorder="1" applyAlignment="1">
      <alignment vertical="center"/>
    </xf>
    <xf numFmtId="49" fontId="26" fillId="2" borderId="10" xfId="0" applyNumberFormat="1" applyFont="1" applyFill="1" applyBorder="1" applyAlignment="1">
      <alignment horizontal="right" vertical="center"/>
    </xf>
    <xf numFmtId="0" fontId="28" fillId="7" borderId="11" xfId="0" applyNumberFormat="1" applyFont="1" applyFill="1" applyBorder="1" applyAlignment="1">
      <alignment horizontal="center" vertical="center" wrapText="1"/>
    </xf>
    <xf numFmtId="2" fontId="25" fillId="4" borderId="10" xfId="0" applyNumberFormat="1" applyFont="1" applyFill="1" applyBorder="1" applyAlignment="1">
      <alignment horizontal="center"/>
    </xf>
    <xf numFmtId="2" fontId="28" fillId="7" borderId="11" xfId="0" applyNumberFormat="1" applyFont="1" applyFill="1" applyBorder="1" applyAlignment="1">
      <alignment horizontal="center" vertical="center" wrapText="1"/>
    </xf>
    <xf numFmtId="0" fontId="26" fillId="2" borderId="10" xfId="0" applyFont="1" applyFill="1" applyBorder="1" applyAlignment="1">
      <alignment horizontal="right"/>
    </xf>
    <xf numFmtId="0" fontId="28" fillId="2" borderId="10" xfId="0" applyFont="1" applyFill="1" applyBorder="1" applyAlignment="1">
      <alignment vertical="center"/>
    </xf>
    <xf numFmtId="49" fontId="26" fillId="2" borderId="10" xfId="0" applyNumberFormat="1" applyFont="1" applyFill="1" applyBorder="1" applyAlignment="1">
      <alignment horizontal="right" wrapText="1"/>
    </xf>
    <xf numFmtId="1" fontId="25" fillId="4" borderId="10" xfId="0" applyNumberFormat="1" applyFont="1" applyFill="1" applyBorder="1" applyAlignment="1">
      <alignment horizontal="center" vertical="center"/>
    </xf>
    <xf numFmtId="0" fontId="1" fillId="2" borderId="11" xfId="0" applyFont="1" applyFill="1" applyBorder="1" applyAlignment="1">
      <alignment vertical="center" wrapText="1"/>
    </xf>
    <xf numFmtId="0" fontId="0" fillId="8" borderId="9" xfId="0" applyFill="1" applyBorder="1" applyAlignment="1">
      <alignment vertical="top"/>
    </xf>
    <xf numFmtId="0" fontId="29" fillId="8" borderId="10" xfId="0" applyFont="1" applyFill="1" applyBorder="1" applyAlignment="1">
      <alignment horizontal="right"/>
    </xf>
    <xf numFmtId="0" fontId="29" fillId="8" borderId="10" xfId="0" applyFont="1" applyFill="1" applyBorder="1" applyAlignment="1">
      <alignment horizontal="center" vertical="center"/>
    </xf>
    <xf numFmtId="0" fontId="3" fillId="8" borderId="10" xfId="0" applyFont="1" applyFill="1" applyBorder="1" applyAlignment="1">
      <alignment vertical="center"/>
    </xf>
    <xf numFmtId="0" fontId="0" fillId="8" borderId="11" xfId="0" applyFill="1" applyBorder="1" applyAlignment="1">
      <alignment vertical="center"/>
    </xf>
    <xf numFmtId="0" fontId="0" fillId="8" borderId="12" xfId="0" applyFill="1" applyBorder="1" applyAlignment="1">
      <alignment vertical="center"/>
    </xf>
    <xf numFmtId="0" fontId="0" fillId="3" borderId="12" xfId="0" applyFill="1" applyBorder="1"/>
    <xf numFmtId="49" fontId="29" fillId="8" borderId="10" xfId="0" applyNumberFormat="1" applyFont="1" applyFill="1" applyBorder="1" applyAlignment="1">
      <alignment horizontal="right"/>
    </xf>
    <xf numFmtId="0" fontId="29" fillId="8" borderId="10" xfId="0" applyNumberFormat="1" applyFont="1" applyFill="1" applyBorder="1" applyAlignment="1">
      <alignment horizontal="center" vertical="center"/>
    </xf>
    <xf numFmtId="0" fontId="0" fillId="8" borderId="11" xfId="0" applyFill="1" applyBorder="1" applyAlignment="1">
      <alignment vertical="center" wrapText="1"/>
    </xf>
    <xf numFmtId="0" fontId="0" fillId="8" borderId="12" xfId="0" applyFill="1" applyBorder="1" applyAlignment="1">
      <alignment vertical="center" wrapText="1"/>
    </xf>
    <xf numFmtId="0" fontId="3" fillId="8" borderId="10" xfId="0" applyFont="1" applyFill="1" applyBorder="1"/>
    <xf numFmtId="0" fontId="1" fillId="2" borderId="10" xfId="0" applyFont="1" applyFill="1" applyBorder="1"/>
    <xf numFmtId="0" fontId="1" fillId="2" borderId="31" xfId="0" applyFont="1" applyFill="1" applyBorder="1" applyAlignment="1">
      <alignment vertical="top"/>
    </xf>
    <xf numFmtId="49" fontId="1" fillId="2" borderId="20" xfId="0" applyNumberFormat="1" applyFont="1" applyFill="1" applyBorder="1"/>
    <xf numFmtId="0" fontId="1" fillId="2" borderId="32" xfId="0" applyFont="1" applyFill="1" applyBorder="1" applyAlignment="1">
      <alignment vertical="center"/>
    </xf>
    <xf numFmtId="0" fontId="1" fillId="2" borderId="33" xfId="0" applyFont="1" applyFill="1" applyBorder="1" applyAlignment="1">
      <alignment vertical="center"/>
    </xf>
    <xf numFmtId="0" fontId="3" fillId="3" borderId="34" xfId="0" applyFont="1" applyFill="1" applyBorder="1" applyAlignment="1">
      <alignment horizontal="center"/>
    </xf>
    <xf numFmtId="0" fontId="3" fillId="3" borderId="34" xfId="0" applyFont="1" applyFill="1" applyBorder="1"/>
    <xf numFmtId="0" fontId="1" fillId="2" borderId="35" xfId="0" applyFont="1" applyFill="1" applyBorder="1" applyAlignment="1">
      <alignment horizontal="right"/>
    </xf>
    <xf numFmtId="49" fontId="21" fillId="2" borderId="36" xfId="0" applyNumberFormat="1" applyFont="1" applyFill="1" applyBorder="1" applyAlignment="1">
      <alignment vertical="center"/>
    </xf>
    <xf numFmtId="49" fontId="1" fillId="2" borderId="37" xfId="0" applyNumberFormat="1" applyFont="1" applyFill="1" applyBorder="1" applyAlignment="1">
      <alignment horizontal="center" vertical="center"/>
    </xf>
    <xf numFmtId="0" fontId="1" fillId="2" borderId="37" xfId="0" applyFont="1" applyFill="1" applyBorder="1" applyAlignment="1">
      <alignment vertical="center"/>
    </xf>
    <xf numFmtId="0" fontId="1" fillId="2" borderId="38" xfId="0" applyFont="1" applyFill="1" applyBorder="1" applyAlignment="1">
      <alignment vertical="center"/>
    </xf>
    <xf numFmtId="0" fontId="1" fillId="2" borderId="35" xfId="0" applyNumberFormat="1" applyFont="1" applyFill="1" applyBorder="1" applyAlignment="1">
      <alignment horizontal="right"/>
    </xf>
    <xf numFmtId="49" fontId="1" fillId="2" borderId="39" xfId="0" applyNumberFormat="1" applyFont="1" applyFill="1" applyBorder="1"/>
    <xf numFmtId="49" fontId="1" fillId="2" borderId="10" xfId="0" applyNumberFormat="1" applyFont="1" applyFill="1" applyBorder="1" applyAlignment="1">
      <alignment horizontal="center" vertical="center"/>
    </xf>
    <xf numFmtId="0" fontId="1" fillId="2" borderId="40" xfId="0" applyFont="1" applyFill="1" applyBorder="1" applyAlignment="1">
      <alignment vertical="center"/>
    </xf>
    <xf numFmtId="0" fontId="1" fillId="2" borderId="41" xfId="0" applyFont="1" applyFill="1" applyBorder="1" applyAlignment="1">
      <alignment vertical="top"/>
    </xf>
    <xf numFmtId="0" fontId="1" fillId="2" borderId="42" xfId="0" applyFont="1" applyFill="1" applyBorder="1" applyAlignment="1">
      <alignment vertical="top"/>
    </xf>
    <xf numFmtId="0" fontId="1" fillId="2" borderId="35" xfId="0" applyNumberFormat="1" applyFont="1" applyFill="1" applyBorder="1"/>
    <xf numFmtId="0" fontId="1" fillId="2" borderId="35" xfId="0" applyFont="1" applyFill="1" applyBorder="1"/>
    <xf numFmtId="0" fontId="1" fillId="2" borderId="39" xfId="0" applyFont="1" applyFill="1" applyBorder="1" applyAlignment="1">
      <alignment vertical="center"/>
    </xf>
    <xf numFmtId="49" fontId="1" fillId="2" borderId="41" xfId="0" applyNumberFormat="1" applyFont="1" applyFill="1" applyBorder="1" applyAlignment="1">
      <alignment horizontal="left" vertical="center" wrapText="1"/>
    </xf>
    <xf numFmtId="49" fontId="1" fillId="2" borderId="43" xfId="0" applyNumberFormat="1" applyFont="1" applyFill="1" applyBorder="1" applyAlignment="1">
      <alignment horizontal="left" wrapText="1"/>
    </xf>
    <xf numFmtId="0" fontId="1" fillId="2" borderId="44" xfId="0" applyFont="1" applyFill="1" applyBorder="1" applyAlignment="1">
      <alignment vertical="center"/>
    </xf>
    <xf numFmtId="0" fontId="1" fillId="2" borderId="45" xfId="0" applyFont="1" applyFill="1" applyBorder="1" applyAlignment="1">
      <alignment horizontal="center" vertical="center"/>
    </xf>
    <xf numFmtId="0" fontId="1" fillId="2" borderId="45" xfId="0" applyFont="1" applyFill="1" applyBorder="1" applyAlignment="1">
      <alignment vertical="center"/>
    </xf>
    <xf numFmtId="0" fontId="1" fillId="2" borderId="46" xfId="0" applyFont="1" applyFill="1" applyBorder="1" applyAlignment="1">
      <alignment vertical="center"/>
    </xf>
    <xf numFmtId="0" fontId="3" fillId="3" borderId="47" xfId="0" applyFont="1" applyFill="1" applyBorder="1" applyAlignment="1">
      <alignment horizontal="center"/>
    </xf>
    <xf numFmtId="0" fontId="3" fillId="3" borderId="47" xfId="0" applyFont="1" applyFill="1" applyBorder="1"/>
    <xf numFmtId="0" fontId="1" fillId="2" borderId="42" xfId="0" applyFont="1" applyFill="1" applyBorder="1"/>
    <xf numFmtId="49" fontId="1" fillId="2" borderId="48" xfId="0" applyNumberFormat="1" applyFont="1" applyFill="1" applyBorder="1" applyAlignment="1">
      <alignment horizontal="left" wrapText="1"/>
    </xf>
    <xf numFmtId="0" fontId="1" fillId="2" borderId="49" xfId="0" applyFont="1" applyFill="1" applyBorder="1" applyAlignment="1">
      <alignment vertical="center"/>
    </xf>
    <xf numFmtId="0" fontId="1" fillId="2" borderId="49" xfId="0" applyFont="1" applyFill="1" applyBorder="1"/>
    <xf numFmtId="0" fontId="1" fillId="2" borderId="50" xfId="0" applyFont="1" applyFill="1" applyBorder="1"/>
    <xf numFmtId="0" fontId="1" fillId="2" borderId="51" xfId="0" applyFont="1" applyFill="1" applyBorder="1"/>
    <xf numFmtId="0" fontId="0" fillId="3" borderId="52" xfId="0" applyFill="1" applyBorder="1"/>
    <xf numFmtId="0" fontId="1" fillId="3" borderId="9" xfId="0" applyFont="1" applyFill="1" applyBorder="1"/>
    <xf numFmtId="0" fontId="1" fillId="3" borderId="53" xfId="0" applyFont="1" applyFill="1" applyBorder="1"/>
    <xf numFmtId="0" fontId="1" fillId="2" borderId="54" xfId="0" applyFont="1" applyFill="1" applyBorder="1"/>
    <xf numFmtId="0" fontId="1" fillId="2" borderId="38" xfId="0" applyFont="1" applyFill="1" applyBorder="1"/>
    <xf numFmtId="0" fontId="0" fillId="3" borderId="34" xfId="0" applyFill="1" applyBorder="1"/>
    <xf numFmtId="0" fontId="1" fillId="3" borderId="55" xfId="0" applyFont="1" applyFill="1" applyBorder="1"/>
    <xf numFmtId="0" fontId="1" fillId="2" borderId="37" xfId="0" applyFont="1" applyFill="1" applyBorder="1"/>
    <xf numFmtId="0" fontId="1" fillId="2" borderId="56" xfId="0" applyFont="1" applyFill="1" applyBorder="1"/>
    <xf numFmtId="0" fontId="0" fillId="3" borderId="57" xfId="0" applyFill="1" applyBorder="1"/>
    <xf numFmtId="0" fontId="1" fillId="3" borderId="58" xfId="0" applyFont="1" applyFill="1" applyBorder="1"/>
    <xf numFmtId="0" fontId="1" fillId="3" borderId="59" xfId="0" applyFont="1" applyFill="1" applyBorder="1"/>
    <xf numFmtId="0" fontId="1" fillId="2" borderId="59" xfId="0" applyFont="1" applyFill="1" applyBorder="1"/>
    <xf numFmtId="0" fontId="1" fillId="2" borderId="60" xfId="0" applyFont="1" applyFill="1" applyBorder="1"/>
    <xf numFmtId="0" fontId="0" fillId="3" borderId="61" xfId="0" applyFill="1" applyBorder="1"/>
    <xf numFmtId="0" fontId="0" fillId="4" borderId="62" xfId="0" applyFill="1" applyBorder="1"/>
    <xf numFmtId="49" fontId="31" fillId="4" borderId="62" xfId="0" applyNumberFormat="1" applyFont="1" applyFill="1" applyBorder="1"/>
    <xf numFmtId="0" fontId="31" fillId="4" borderId="63" xfId="0" applyFont="1" applyFill="1" applyBorder="1" applyAlignment="1">
      <alignment horizontal="center" vertical="center"/>
    </xf>
    <xf numFmtId="49" fontId="31" fillId="4" borderId="64" xfId="0" applyNumberFormat="1" applyFont="1" applyFill="1" applyBorder="1" applyAlignment="1">
      <alignment horizontal="center" vertical="center"/>
    </xf>
    <xf numFmtId="49" fontId="5" fillId="4" borderId="1" xfId="0" applyNumberFormat="1" applyFont="1" applyFill="1" applyBorder="1" applyAlignment="1">
      <alignment horizontal="right"/>
    </xf>
    <xf numFmtId="49" fontId="5" fillId="4" borderId="2" xfId="0" applyNumberFormat="1" applyFont="1" applyFill="1" applyBorder="1"/>
    <xf numFmtId="0" fontId="5" fillId="4" borderId="65" xfId="0" applyFont="1" applyFill="1" applyBorder="1" applyAlignment="1">
      <alignment horizontal="center" vertical="center"/>
    </xf>
    <xf numFmtId="0" fontId="31" fillId="4" borderId="62" xfId="0" applyFont="1" applyFill="1" applyBorder="1" applyAlignment="1">
      <alignment horizontal="right"/>
    </xf>
    <xf numFmtId="164" fontId="5" fillId="8" borderId="5" xfId="0" applyNumberFormat="1" applyFont="1" applyFill="1" applyBorder="1" applyAlignment="1">
      <alignment horizontal="right"/>
    </xf>
    <xf numFmtId="49" fontId="5" fillId="8" borderId="6" xfId="0" applyNumberFormat="1" applyFont="1" applyFill="1" applyBorder="1"/>
    <xf numFmtId="0" fontId="5" fillId="8" borderId="6" xfId="0" applyFont="1" applyFill="1" applyBorder="1" applyAlignment="1">
      <alignment horizontal="center" vertical="center"/>
    </xf>
    <xf numFmtId="0" fontId="5" fillId="8" borderId="7" xfId="0" applyNumberFormat="1" applyFont="1" applyFill="1" applyBorder="1" applyAlignment="1">
      <alignment horizontal="center" vertical="center"/>
    </xf>
    <xf numFmtId="0" fontId="5" fillId="2" borderId="66" xfId="0" applyFont="1" applyFill="1" applyBorder="1" applyAlignment="1">
      <alignment horizontal="right"/>
    </xf>
    <xf numFmtId="49" fontId="5" fillId="2" borderId="67" xfId="0" applyNumberFormat="1" applyFont="1" applyFill="1" applyBorder="1"/>
    <xf numFmtId="0" fontId="5" fillId="2" borderId="68" xfId="0" applyNumberFormat="1" applyFont="1" applyFill="1" applyBorder="1" applyAlignment="1">
      <alignment horizontal="center" vertical="center"/>
    </xf>
    <xf numFmtId="0" fontId="5" fillId="2" borderId="69" xfId="0" applyFont="1" applyFill="1" applyBorder="1" applyAlignment="1">
      <alignment horizontal="center" vertical="center"/>
    </xf>
    <xf numFmtId="0" fontId="5" fillId="2" borderId="70" xfId="0" applyFont="1" applyFill="1" applyBorder="1" applyAlignment="1">
      <alignment horizontal="right"/>
    </xf>
    <xf numFmtId="49" fontId="5" fillId="2" borderId="71" xfId="0" applyNumberFormat="1" applyFont="1" applyFill="1" applyBorder="1" applyAlignment="1">
      <alignment wrapText="1"/>
    </xf>
    <xf numFmtId="0" fontId="5" fillId="2" borderId="72" xfId="0" applyNumberFormat="1" applyFont="1" applyFill="1" applyBorder="1" applyAlignment="1">
      <alignment horizontal="center" vertical="center"/>
    </xf>
    <xf numFmtId="0" fontId="5" fillId="2" borderId="4" xfId="0" applyFont="1" applyFill="1" applyBorder="1" applyAlignment="1">
      <alignment horizontal="center" vertical="center"/>
    </xf>
    <xf numFmtId="0" fontId="5" fillId="2" borderId="73" xfId="0" applyFont="1" applyFill="1" applyBorder="1" applyAlignment="1">
      <alignment horizontal="right"/>
    </xf>
    <xf numFmtId="49" fontId="5" fillId="2" borderId="62" xfId="0" applyNumberFormat="1" applyFont="1" applyFill="1" applyBorder="1"/>
    <xf numFmtId="0" fontId="5" fillId="2" borderId="63" xfId="0" applyFont="1" applyFill="1" applyBorder="1" applyAlignment="1">
      <alignment horizontal="center" vertical="center"/>
    </xf>
    <xf numFmtId="0" fontId="5" fillId="2" borderId="74" xfId="0" applyFont="1" applyFill="1" applyBorder="1" applyAlignment="1">
      <alignment horizontal="center" vertical="center"/>
    </xf>
    <xf numFmtId="0" fontId="5" fillId="2" borderId="75" xfId="0" applyFont="1" applyFill="1" applyBorder="1" applyAlignment="1">
      <alignment horizontal="right"/>
    </xf>
    <xf numFmtId="0" fontId="5" fillId="2" borderId="75" xfId="0" applyFont="1" applyFill="1" applyBorder="1"/>
    <xf numFmtId="0" fontId="5" fillId="2" borderId="76" xfId="0" applyFont="1" applyFill="1" applyBorder="1" applyAlignment="1">
      <alignment horizontal="center" vertical="center"/>
    </xf>
    <xf numFmtId="0" fontId="5" fillId="2" borderId="77" xfId="0" applyFont="1" applyFill="1" applyBorder="1" applyAlignment="1">
      <alignment horizontal="center" vertical="center"/>
    </xf>
    <xf numFmtId="0" fontId="5" fillId="2" borderId="63" xfId="0" applyNumberFormat="1" applyFont="1" applyFill="1" applyBorder="1" applyAlignment="1">
      <alignment horizontal="center" vertical="center"/>
    </xf>
    <xf numFmtId="0" fontId="5" fillId="2" borderId="78" xfId="0" applyFont="1" applyFill="1" applyBorder="1" applyAlignment="1">
      <alignment horizontal="right"/>
    </xf>
    <xf numFmtId="49" fontId="31" fillId="4" borderId="5" xfId="0" applyNumberFormat="1" applyFont="1" applyFill="1" applyBorder="1" applyAlignment="1">
      <alignment horizontal="right"/>
    </xf>
    <xf numFmtId="49" fontId="31" fillId="4" borderId="6" xfId="0" applyNumberFormat="1" applyFont="1" applyFill="1" applyBorder="1"/>
    <xf numFmtId="0" fontId="31" fillId="4" borderId="6" xfId="0" applyFont="1" applyFill="1" applyBorder="1" applyAlignment="1">
      <alignment horizontal="center" vertical="center"/>
    </xf>
    <xf numFmtId="0" fontId="31" fillId="4" borderId="7" xfId="0" applyFont="1" applyFill="1" applyBorder="1" applyAlignment="1">
      <alignment horizontal="center" vertical="center"/>
    </xf>
    <xf numFmtId="164" fontId="5" fillId="8" borderId="9" xfId="0" applyNumberFormat="1" applyFont="1" applyFill="1" applyBorder="1" applyAlignment="1">
      <alignment horizontal="right"/>
    </xf>
    <xf numFmtId="49" fontId="5" fillId="8" borderId="10" xfId="0" applyNumberFormat="1" applyFont="1" applyFill="1" applyBorder="1"/>
    <xf numFmtId="0" fontId="5" fillId="8" borderId="10" xfId="0" applyFont="1" applyFill="1" applyBorder="1" applyAlignment="1">
      <alignment horizontal="center" vertical="center"/>
    </xf>
    <xf numFmtId="0" fontId="5" fillId="8" borderId="11" xfId="0" applyNumberFormat="1" applyFont="1" applyFill="1" applyBorder="1" applyAlignment="1">
      <alignment horizontal="center" vertical="center"/>
    </xf>
    <xf numFmtId="49" fontId="5" fillId="2" borderId="71" xfId="0" applyNumberFormat="1" applyFont="1" applyFill="1" applyBorder="1"/>
    <xf numFmtId="49" fontId="5" fillId="2" borderId="75" xfId="0" applyNumberFormat="1" applyFont="1" applyFill="1" applyBorder="1"/>
    <xf numFmtId="164" fontId="5" fillId="8" borderId="5" xfId="0" applyNumberFormat="1" applyFont="1" applyFill="1" applyBorder="1"/>
    <xf numFmtId="0" fontId="5" fillId="2" borderId="76" xfId="0" applyNumberFormat="1" applyFont="1" applyFill="1" applyBorder="1" applyAlignment="1">
      <alignment horizontal="center" vertical="center"/>
    </xf>
    <xf numFmtId="49" fontId="5" fillId="2" borderId="67" xfId="0" applyNumberFormat="1" applyFont="1" applyFill="1" applyBorder="1" applyAlignment="1">
      <alignment wrapText="1"/>
    </xf>
    <xf numFmtId="0" fontId="5" fillId="2" borderId="70" xfId="0" applyFont="1" applyFill="1" applyBorder="1" applyAlignment="1">
      <alignment horizontal="right" wrapText="1"/>
    </xf>
    <xf numFmtId="0" fontId="5" fillId="2" borderId="72" xfId="0" applyNumberFormat="1" applyFont="1" applyFill="1" applyBorder="1" applyAlignment="1">
      <alignment horizontal="center" vertical="center" wrapText="1"/>
    </xf>
    <xf numFmtId="0" fontId="5" fillId="2" borderId="4" xfId="0" applyFont="1" applyFill="1" applyBorder="1" applyAlignment="1">
      <alignment horizontal="center" vertical="center" wrapText="1"/>
    </xf>
    <xf numFmtId="49" fontId="31" fillId="4" borderId="1" xfId="0" applyNumberFormat="1" applyFont="1" applyFill="1" applyBorder="1" applyAlignment="1">
      <alignment horizontal="right"/>
    </xf>
    <xf numFmtId="49" fontId="31" fillId="4" borderId="2" xfId="0" applyNumberFormat="1" applyFont="1" applyFill="1" applyBorder="1"/>
    <xf numFmtId="0" fontId="31" fillId="4" borderId="2" xfId="0" applyFont="1" applyFill="1" applyBorder="1" applyAlignment="1">
      <alignment horizontal="center" vertical="center"/>
    </xf>
    <xf numFmtId="0" fontId="31" fillId="4" borderId="3" xfId="0" applyFont="1" applyFill="1" applyBorder="1" applyAlignment="1">
      <alignment horizontal="center" vertical="center"/>
    </xf>
    <xf numFmtId="0" fontId="5" fillId="2" borderId="66" xfId="0" applyFont="1" applyFill="1" applyBorder="1" applyAlignment="1">
      <alignment horizontal="right" wrapText="1"/>
    </xf>
    <xf numFmtId="0" fontId="5" fillId="2" borderId="68" xfId="0" applyNumberFormat="1" applyFont="1" applyFill="1" applyBorder="1" applyAlignment="1">
      <alignment horizontal="center" vertical="center" wrapText="1"/>
    </xf>
    <xf numFmtId="0" fontId="5" fillId="2" borderId="69" xfId="0" applyFont="1" applyFill="1" applyBorder="1" applyAlignment="1">
      <alignment horizontal="center" vertical="center" wrapText="1"/>
    </xf>
    <xf numFmtId="49" fontId="5" fillId="2" borderId="79" xfId="0" applyNumberFormat="1" applyFont="1" applyFill="1" applyBorder="1" applyAlignment="1">
      <alignment wrapText="1"/>
    </xf>
    <xf numFmtId="0" fontId="5" fillId="2" borderId="80" xfId="0" applyNumberFormat="1" applyFont="1" applyFill="1" applyBorder="1" applyAlignment="1">
      <alignment horizontal="center" vertical="center" wrapText="1"/>
    </xf>
    <xf numFmtId="49" fontId="5" fillId="2" borderId="75" xfId="0" applyNumberFormat="1" applyFont="1" applyFill="1" applyBorder="1" applyAlignment="1">
      <alignment wrapText="1"/>
    </xf>
    <xf numFmtId="0" fontId="5" fillId="2" borderId="76" xfId="0" applyNumberFormat="1" applyFont="1" applyFill="1" applyBorder="1" applyAlignment="1">
      <alignment horizontal="center" vertical="center" wrapText="1"/>
    </xf>
    <xf numFmtId="49" fontId="5" fillId="2" borderId="81" xfId="0" applyNumberFormat="1" applyFont="1" applyFill="1" applyBorder="1"/>
    <xf numFmtId="0" fontId="5" fillId="2" borderId="82" xfId="0" applyNumberFormat="1" applyFont="1" applyFill="1" applyBorder="1" applyAlignment="1">
      <alignment horizontal="center" vertical="center"/>
    </xf>
    <xf numFmtId="0" fontId="5" fillId="2" borderId="73" xfId="0" applyFont="1" applyFill="1" applyBorder="1" applyAlignment="1">
      <alignment horizontal="right" wrapText="1"/>
    </xf>
    <xf numFmtId="164" fontId="5" fillId="8" borderId="9" xfId="0" applyNumberFormat="1" applyFont="1" applyFill="1" applyBorder="1"/>
    <xf numFmtId="0" fontId="5" fillId="2" borderId="72" xfId="0" applyFont="1" applyFill="1" applyBorder="1" applyAlignment="1">
      <alignment horizontal="center" vertical="center"/>
    </xf>
    <xf numFmtId="0" fontId="5" fillId="2" borderId="83" xfId="0" applyFont="1" applyFill="1" applyBorder="1" applyAlignment="1">
      <alignment horizontal="right"/>
    </xf>
    <xf numFmtId="49" fontId="5" fillId="2" borderId="79" xfId="0" applyNumberFormat="1" applyFont="1" applyFill="1" applyBorder="1"/>
    <xf numFmtId="49" fontId="31" fillId="4" borderId="5" xfId="0" applyNumberFormat="1" applyFont="1" applyFill="1" applyBorder="1" applyAlignment="1">
      <alignment horizontal="right" vertical="center"/>
    </xf>
    <xf numFmtId="49" fontId="31" fillId="4" borderId="6" xfId="0" applyNumberFormat="1" applyFont="1" applyFill="1" applyBorder="1" applyAlignment="1">
      <alignment vertical="center"/>
    </xf>
    <xf numFmtId="0" fontId="5" fillId="3" borderId="66" xfId="0" applyFont="1" applyFill="1" applyBorder="1" applyAlignment="1">
      <alignment horizontal="right"/>
    </xf>
    <xf numFmtId="49" fontId="5" fillId="3" borderId="67" xfId="0" applyNumberFormat="1" applyFont="1" applyFill="1" applyBorder="1"/>
    <xf numFmtId="0" fontId="5" fillId="3" borderId="68" xfId="0" applyNumberFormat="1" applyFont="1" applyFill="1" applyBorder="1" applyAlignment="1">
      <alignment horizontal="center" vertical="center"/>
    </xf>
    <xf numFmtId="0" fontId="5" fillId="3" borderId="69" xfId="0" applyFont="1" applyFill="1" applyBorder="1" applyAlignment="1">
      <alignment horizontal="center" vertical="center"/>
    </xf>
    <xf numFmtId="0" fontId="5" fillId="3" borderId="70" xfId="0" applyFont="1" applyFill="1" applyBorder="1" applyAlignment="1">
      <alignment horizontal="right"/>
    </xf>
    <xf numFmtId="49" fontId="5" fillId="3" borderId="71" xfId="0" applyNumberFormat="1" applyFont="1" applyFill="1" applyBorder="1" applyAlignment="1">
      <alignment wrapText="1"/>
    </xf>
    <xf numFmtId="0" fontId="5" fillId="3" borderId="72" xfId="0" applyNumberFormat="1" applyFont="1" applyFill="1" applyBorder="1" applyAlignment="1">
      <alignment horizontal="center" vertical="center"/>
    </xf>
    <xf numFmtId="0" fontId="5" fillId="3" borderId="4" xfId="0" applyFont="1" applyFill="1" applyBorder="1" applyAlignment="1">
      <alignment horizontal="center" vertical="center"/>
    </xf>
    <xf numFmtId="49" fontId="5" fillId="3" borderId="62" xfId="0" applyNumberFormat="1" applyFont="1" applyFill="1" applyBorder="1"/>
    <xf numFmtId="0" fontId="5" fillId="3" borderId="73" xfId="0" applyFont="1" applyFill="1" applyBorder="1" applyAlignment="1">
      <alignment horizontal="right"/>
    </xf>
    <xf numFmtId="0" fontId="5" fillId="3" borderId="75" xfId="0" applyFont="1" applyFill="1" applyBorder="1"/>
    <xf numFmtId="0" fontId="5" fillId="3" borderId="63" xfId="0" applyFont="1" applyFill="1" applyBorder="1" applyAlignment="1">
      <alignment horizontal="center" vertical="center"/>
    </xf>
    <xf numFmtId="0" fontId="5" fillId="3" borderId="74" xfId="0" applyFont="1" applyFill="1" applyBorder="1" applyAlignment="1">
      <alignment horizontal="center" vertical="center"/>
    </xf>
    <xf numFmtId="0" fontId="5" fillId="2" borderId="81" xfId="0" applyFont="1" applyFill="1" applyBorder="1" applyAlignment="1">
      <alignment horizontal="right"/>
    </xf>
    <xf numFmtId="0" fontId="5" fillId="2" borderId="71" xfId="0" applyFont="1" applyFill="1" applyBorder="1" applyAlignment="1">
      <alignment horizontal="right"/>
    </xf>
    <xf numFmtId="0" fontId="5" fillId="2" borderId="71" xfId="0" applyFont="1" applyFill="1" applyBorder="1"/>
    <xf numFmtId="0" fontId="1" fillId="2" borderId="10" xfId="0" applyFont="1" applyFill="1" applyBorder="1" applyAlignment="1">
      <alignment horizontal="left" vertical="center"/>
    </xf>
    <xf numFmtId="0" fontId="4" fillId="3" borderId="10" xfId="0" applyFont="1" applyFill="1" applyBorder="1" applyAlignment="1">
      <alignment horizontal="left" vertical="top"/>
    </xf>
    <xf numFmtId="0" fontId="4" fillId="3" borderId="13" xfId="0" applyFont="1" applyFill="1" applyBorder="1" applyAlignment="1">
      <alignment horizontal="left" vertical="top"/>
    </xf>
    <xf numFmtId="0" fontId="1" fillId="2" borderId="12" xfId="0" applyFont="1" applyFill="1" applyBorder="1" applyAlignment="1">
      <alignment horizontal="center" vertical="top"/>
    </xf>
    <xf numFmtId="0" fontId="0" fillId="3" borderId="12" xfId="0" applyFill="1" applyBorder="1" applyAlignment="1">
      <alignment vertical="center"/>
    </xf>
    <xf numFmtId="0" fontId="1" fillId="6" borderId="12" xfId="0" applyFont="1" applyFill="1" applyBorder="1" applyAlignment="1">
      <alignment horizontal="center" vertical="top"/>
    </xf>
    <xf numFmtId="0" fontId="0" fillId="5" borderId="12" xfId="0" applyFill="1" applyBorder="1" applyAlignment="1">
      <alignment vertical="center"/>
    </xf>
    <xf numFmtId="0" fontId="1" fillId="3" borderId="12" xfId="0" applyFont="1" applyFill="1" applyBorder="1" applyAlignment="1">
      <alignment horizontal="center" vertical="top"/>
    </xf>
    <xf numFmtId="0" fontId="1" fillId="4" borderId="12" xfId="0" applyFont="1" applyFill="1" applyBorder="1" applyAlignment="1">
      <alignment horizontal="center" vertical="top"/>
    </xf>
  </cellXfs>
  <cellStyles count="1">
    <cellStyle name="Standard" xfId="0" builtinId="0"/>
  </cellStyles>
  <dxfs count="1">
    <dxf>
      <font>
        <color rgb="FF000000"/>
      </font>
      <fill>
        <patternFill patternType="solid">
          <fgColor indexed="18"/>
          <bgColor indexed="19"/>
        </patternFill>
      </fill>
    </dxf>
  </dxfs>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9F7F4"/>
      <rgbColor rgb="FFFFFFFF"/>
      <rgbColor rgb="FFAAAAAA"/>
      <rgbColor rgb="FF313131"/>
      <rgbColor rgb="FF00FAC5"/>
      <rgbColor rgb="FF294F00"/>
      <rgbColor rgb="00000000"/>
      <rgbColor rgb="FFED72FF"/>
      <rgbColor rgb="FF4472C4"/>
      <rgbColor rgb="FF9BD1A8"/>
      <rgbColor rgb="FF72F6C7"/>
      <rgbColor rgb="FFF6A6C0"/>
      <rgbColor rgb="FFD8D8D8"/>
      <rgbColor rgb="99000000"/>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0</xdr:colOff>
      <xdr:row>0</xdr:row>
      <xdr:rowOff>1709928</xdr:rowOff>
    </xdr:to>
    <xdr:pic>
      <xdr:nvPicPr>
        <xdr:cNvPr id="2" name="Footer_Punktesystem.jp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t="133" b="133"/>
        <a:stretch/>
      </xdr:blipFill>
      <xdr:spPr>
        <a:xfrm>
          <a:off x="0" y="0"/>
          <a:ext cx="15138400" cy="1709928"/>
        </a:xfrm>
        <a:prstGeom prst="rect">
          <a:avLst/>
        </a:prstGeom>
        <a:ln w="12700" cap="flat">
          <a:noFill/>
          <a:miter lim="400000"/>
        </a:ln>
        <a:effectLst/>
      </xdr:spPr>
    </xdr:pic>
    <xdr:clientData/>
  </xdr:twoCellAnchor>
</xdr:wsDr>
</file>

<file path=xl/theme/theme1.xml><?xml version="1.0" encoding="utf-8"?>
<a:theme xmlns:a="http://schemas.openxmlformats.org/drawingml/2006/main" name="Office">
  <a:themeElements>
    <a:clrScheme name="Office">
      <a:dk1>
        <a:srgbClr val="000000"/>
      </a:dk1>
      <a:lt1>
        <a:srgbClr val="FFFFFF"/>
      </a:lt1>
      <a:dk2>
        <a:srgbClr val="A7A7A7"/>
      </a:dk2>
      <a:lt2>
        <a:srgbClr val="535353"/>
      </a:lt2>
      <a:accent1>
        <a:srgbClr val="4472C4"/>
      </a:accent1>
      <a:accent2>
        <a:srgbClr val="ED7D31"/>
      </a:accent2>
      <a:accent3>
        <a:srgbClr val="A5A5A5"/>
      </a:accent3>
      <a:accent4>
        <a:srgbClr val="FFC000"/>
      </a:accent4>
      <a:accent5>
        <a:srgbClr val="5B9BD5"/>
      </a:accent5>
      <a:accent6>
        <a:srgbClr val="70AD47"/>
      </a:accent6>
      <a:hlink>
        <a:srgbClr val="0000FF"/>
      </a:hlink>
      <a:folHlink>
        <a:srgbClr val="FF00FF"/>
      </a:folHlink>
    </a:clrScheme>
    <a:fontScheme name="Office">
      <a:majorFont>
        <a:latin typeface="Helvetica Neue"/>
        <a:ea typeface="Helvetica Neue"/>
        <a:cs typeface="Helvetica Neue"/>
      </a:majorFont>
      <a:minorFont>
        <a:latin typeface="Helvetica Neue"/>
        <a:ea typeface="Helvetica Neue"/>
        <a:cs typeface="Helvetica Neu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sp3d/>
      </a:spPr>
      <a:bodyPr rot="0" spcFirstLastPara="1" vertOverflow="overflow" horzOverflow="overflow" vert="horz" wrap="square" lIns="45718" tIns="45718" rIns="45718" bIns="45718"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8" tIns="45718" rIns="45718" bIns="45718"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75"/>
  <sheetViews>
    <sheetView showGridLines="0" tabSelected="1" workbookViewId="0">
      <selection activeCell="F14" sqref="F14"/>
    </sheetView>
  </sheetViews>
  <sheetFormatPr baseColWidth="10" defaultColWidth="8.83203125" defaultRowHeight="15.75" customHeight="1"/>
  <cols>
    <col min="1" max="1" width="8.83203125" style="1" customWidth="1"/>
    <col min="2" max="2" width="60.5" style="1" customWidth="1"/>
    <col min="3" max="3" width="82.33203125" style="1" customWidth="1"/>
    <col min="4" max="4" width="19.83203125" style="1" customWidth="1"/>
    <col min="5" max="5" width="10.6640625" style="1" customWidth="1"/>
    <col min="6" max="6" width="16.5" style="1" customWidth="1"/>
    <col min="7" max="9" width="8.83203125" style="1" hidden="1" customWidth="1"/>
    <col min="10" max="10" width="8.83203125" style="1" customWidth="1"/>
    <col min="11" max="16384" width="8.83203125" style="1"/>
  </cols>
  <sheetData>
    <row r="1" spans="1:9" ht="135.75" customHeight="1">
      <c r="A1" s="2"/>
      <c r="B1" s="3"/>
      <c r="C1" s="4"/>
      <c r="D1" s="5"/>
      <c r="E1" s="5"/>
      <c r="F1" s="6"/>
      <c r="G1" s="7"/>
      <c r="H1" s="8"/>
      <c r="I1" s="8"/>
    </row>
    <row r="2" spans="1:9" ht="15.75" customHeight="1">
      <c r="A2" s="9"/>
      <c r="B2" s="10" t="s">
        <v>0</v>
      </c>
      <c r="C2" s="11"/>
      <c r="D2" s="12"/>
      <c r="E2" s="12"/>
      <c r="F2" s="13"/>
      <c r="G2" s="14"/>
      <c r="H2" s="15"/>
      <c r="I2" s="15"/>
    </row>
    <row r="3" spans="1:9" ht="15.75" customHeight="1">
      <c r="A3" s="16"/>
      <c r="B3" s="309"/>
      <c r="C3" s="17"/>
      <c r="D3" s="18"/>
      <c r="E3" s="18"/>
      <c r="F3" s="19"/>
      <c r="G3" s="20"/>
      <c r="H3" s="21"/>
      <c r="I3" s="21"/>
    </row>
    <row r="4" spans="1:9" ht="15.75" customHeight="1">
      <c r="A4" s="16"/>
      <c r="B4" s="310"/>
      <c r="C4" s="17"/>
      <c r="D4" s="18"/>
      <c r="E4" s="18"/>
      <c r="F4" s="19"/>
      <c r="G4" s="20"/>
      <c r="H4" s="21"/>
      <c r="I4" s="21"/>
    </row>
    <row r="5" spans="1:9" ht="15.75" customHeight="1">
      <c r="A5" s="16"/>
      <c r="B5" s="310"/>
      <c r="C5" s="17"/>
      <c r="D5" s="18"/>
      <c r="E5" s="18"/>
      <c r="F5" s="19"/>
      <c r="G5" s="20"/>
      <c r="H5" s="21"/>
      <c r="I5" s="21"/>
    </row>
    <row r="6" spans="1:9" ht="15.75" customHeight="1">
      <c r="A6" s="16"/>
      <c r="B6" s="311"/>
      <c r="C6" s="22"/>
      <c r="D6" s="18"/>
      <c r="E6" s="18"/>
      <c r="F6" s="19"/>
      <c r="G6" s="20"/>
      <c r="H6" s="21"/>
      <c r="I6" s="21"/>
    </row>
    <row r="7" spans="1:9" ht="15.75" customHeight="1">
      <c r="A7" s="16"/>
      <c r="B7" s="23" t="s">
        <v>1</v>
      </c>
      <c r="C7" s="24"/>
      <c r="D7" s="18"/>
      <c r="E7" s="18"/>
      <c r="F7" s="19"/>
      <c r="G7" s="20"/>
      <c r="H7" s="21"/>
      <c r="I7" s="21"/>
    </row>
    <row r="8" spans="1:9" ht="15.75" customHeight="1">
      <c r="A8" s="16"/>
      <c r="B8" s="25" t="s">
        <v>2</v>
      </c>
      <c r="C8" s="26"/>
      <c r="D8" s="18"/>
      <c r="E8" s="18"/>
      <c r="F8" s="19"/>
      <c r="G8" s="20"/>
      <c r="H8" s="21"/>
      <c r="I8" s="21"/>
    </row>
    <row r="9" spans="1:9" ht="15.75" customHeight="1">
      <c r="A9" s="16"/>
      <c r="B9" s="23" t="s">
        <v>3</v>
      </c>
      <c r="C9" s="26"/>
      <c r="D9" s="27"/>
      <c r="E9" s="18"/>
      <c r="F9" s="19"/>
      <c r="G9" s="20"/>
      <c r="H9" s="21"/>
      <c r="I9" s="21"/>
    </row>
    <row r="10" spans="1:9" ht="15.75" customHeight="1">
      <c r="A10" s="16"/>
      <c r="B10" s="23" t="s">
        <v>4</v>
      </c>
      <c r="C10" s="26"/>
      <c r="D10" s="27"/>
      <c r="E10" s="18"/>
      <c r="F10" s="19"/>
      <c r="G10" s="20"/>
      <c r="H10" s="21"/>
      <c r="I10" s="21"/>
    </row>
    <row r="11" spans="1:9" ht="15.75" customHeight="1">
      <c r="A11" s="16"/>
      <c r="B11" s="23"/>
      <c r="C11" s="26"/>
      <c r="D11" s="27"/>
      <c r="E11" s="18"/>
      <c r="F11" s="19"/>
      <c r="G11" s="20"/>
      <c r="H11" s="21"/>
      <c r="I11" s="21"/>
    </row>
    <row r="12" spans="1:9" ht="15.75" customHeight="1">
      <c r="A12" s="16"/>
      <c r="B12" s="23" t="s">
        <v>5</v>
      </c>
      <c r="C12" s="26"/>
      <c r="D12" s="27"/>
      <c r="E12" s="18"/>
      <c r="F12" s="19"/>
      <c r="G12" s="20"/>
      <c r="H12" s="21"/>
      <c r="I12" s="21"/>
    </row>
    <row r="13" spans="1:9" ht="15.75" customHeight="1">
      <c r="A13" s="16"/>
      <c r="B13" s="23" t="s">
        <v>6</v>
      </c>
      <c r="C13" s="28"/>
      <c r="D13" s="18"/>
      <c r="E13" s="18"/>
      <c r="F13" s="19"/>
      <c r="G13" s="20"/>
      <c r="H13" s="21"/>
      <c r="I13" s="21"/>
    </row>
    <row r="14" spans="1:9" ht="15.75" customHeight="1">
      <c r="A14" s="16"/>
      <c r="B14" s="23"/>
      <c r="C14" s="28"/>
      <c r="D14" s="18"/>
      <c r="E14" s="18"/>
      <c r="F14" s="19"/>
      <c r="G14" s="20"/>
      <c r="H14" s="21"/>
      <c r="I14" s="21"/>
    </row>
    <row r="15" spans="1:9" ht="15.75" customHeight="1">
      <c r="A15" s="16"/>
      <c r="B15" s="23" t="s">
        <v>7</v>
      </c>
      <c r="C15" s="28"/>
      <c r="D15" s="18"/>
      <c r="E15" s="18"/>
      <c r="F15" s="19"/>
      <c r="G15" s="20"/>
      <c r="H15" s="21"/>
      <c r="I15" s="21"/>
    </row>
    <row r="16" spans="1:9" ht="15.75" customHeight="1">
      <c r="A16" s="16"/>
      <c r="B16" s="23" t="s">
        <v>8</v>
      </c>
      <c r="C16" s="26"/>
      <c r="D16" s="18"/>
      <c r="E16" s="18"/>
      <c r="F16" s="19"/>
      <c r="G16" s="20"/>
      <c r="H16" s="21"/>
      <c r="I16" s="21"/>
    </row>
    <row r="17" spans="1:9" ht="16">
      <c r="A17" s="16"/>
      <c r="B17" s="23" t="s">
        <v>9</v>
      </c>
      <c r="C17" s="26"/>
      <c r="D17" s="18"/>
      <c r="E17" s="18"/>
      <c r="F17" s="19"/>
      <c r="G17" s="20"/>
      <c r="H17" s="21"/>
      <c r="I17" s="21"/>
    </row>
    <row r="18" spans="1:9" ht="15.75" customHeight="1">
      <c r="A18" s="16"/>
      <c r="B18" s="23" t="s">
        <v>10</v>
      </c>
      <c r="C18" s="26"/>
      <c r="D18" s="18"/>
      <c r="E18" s="18"/>
      <c r="F18" s="19"/>
      <c r="G18" s="20"/>
      <c r="H18" s="21"/>
      <c r="I18" s="21"/>
    </row>
    <row r="19" spans="1:9" ht="15.75" customHeight="1">
      <c r="A19" s="16"/>
      <c r="B19" s="23"/>
      <c r="C19" s="26"/>
      <c r="D19" s="27"/>
      <c r="E19" s="18"/>
      <c r="F19" s="19"/>
      <c r="G19" s="20"/>
      <c r="H19" s="21"/>
      <c r="I19" s="21"/>
    </row>
    <row r="20" spans="1:9" ht="16">
      <c r="A20" s="16"/>
      <c r="B20" s="23" t="s">
        <v>11</v>
      </c>
      <c r="C20" s="29"/>
      <c r="D20" s="18"/>
      <c r="E20" s="18"/>
      <c r="F20" s="19"/>
      <c r="G20" s="20"/>
      <c r="H20" s="21"/>
      <c r="I20" s="21"/>
    </row>
    <row r="21" spans="1:9" ht="15.75" customHeight="1">
      <c r="A21" s="16"/>
      <c r="B21" s="23"/>
      <c r="C21" s="26"/>
      <c r="D21" s="27"/>
      <c r="E21" s="18"/>
      <c r="F21" s="19"/>
      <c r="G21" s="20"/>
      <c r="H21" s="21"/>
      <c r="I21" s="21"/>
    </row>
    <row r="22" spans="1:9" ht="15.75" customHeight="1">
      <c r="A22" s="16"/>
      <c r="B22" s="23" t="s">
        <v>12</v>
      </c>
      <c r="C22" s="28" t="s">
        <v>13</v>
      </c>
      <c r="D22" s="18"/>
      <c r="E22" s="18"/>
      <c r="F22" s="19"/>
      <c r="G22" s="20"/>
      <c r="H22" s="21"/>
      <c r="I22" s="21"/>
    </row>
    <row r="23" spans="1:9" ht="15.75" customHeight="1">
      <c r="A23" s="16"/>
      <c r="B23" s="23"/>
      <c r="C23" s="26"/>
      <c r="D23" s="18"/>
      <c r="E23" s="18"/>
      <c r="F23" s="19"/>
      <c r="G23" s="20"/>
      <c r="H23" s="21"/>
      <c r="I23" s="21"/>
    </row>
    <row r="24" spans="1:9" ht="16.5" customHeight="1">
      <c r="A24" s="16"/>
      <c r="B24" s="23" t="s">
        <v>14</v>
      </c>
      <c r="C24" s="26"/>
      <c r="D24" s="30"/>
      <c r="E24" s="18"/>
      <c r="F24" s="19"/>
      <c r="G24" s="20"/>
      <c r="H24" s="21"/>
      <c r="I24" s="21"/>
    </row>
    <row r="25" spans="1:9" ht="15.75" customHeight="1">
      <c r="A25" s="16"/>
      <c r="B25" s="23" t="s">
        <v>15</v>
      </c>
      <c r="C25" s="31"/>
      <c r="D25" s="30"/>
      <c r="E25" s="18"/>
      <c r="F25" s="19"/>
      <c r="G25" s="20"/>
      <c r="H25" s="21"/>
      <c r="I25" s="21"/>
    </row>
    <row r="26" spans="1:9" ht="15.75" customHeight="1">
      <c r="A26" s="16"/>
      <c r="B26" s="32"/>
      <c r="C26" s="32"/>
      <c r="D26" s="18"/>
      <c r="E26" s="18"/>
      <c r="F26" s="19"/>
      <c r="G26" s="20"/>
      <c r="H26" s="21"/>
      <c r="I26" s="21"/>
    </row>
    <row r="27" spans="1:9" ht="15.75" customHeight="1">
      <c r="A27" s="33"/>
      <c r="B27" s="34"/>
      <c r="C27" s="35"/>
      <c r="D27" s="35"/>
      <c r="E27" s="35"/>
      <c r="F27" s="36"/>
      <c r="G27" s="20"/>
      <c r="H27" s="21"/>
      <c r="I27" s="21"/>
    </row>
    <row r="28" spans="1:9" ht="26.75" customHeight="1">
      <c r="A28" s="9"/>
      <c r="B28" s="37" t="s">
        <v>16</v>
      </c>
      <c r="C28" s="38"/>
      <c r="D28" s="12"/>
      <c r="E28" s="13"/>
      <c r="F28" s="39"/>
      <c r="G28" s="20"/>
      <c r="H28" s="21"/>
      <c r="I28" s="21"/>
    </row>
    <row r="29" spans="1:9" ht="30.75" customHeight="1">
      <c r="A29" s="40"/>
      <c r="B29" s="41" t="s">
        <v>17</v>
      </c>
      <c r="C29" s="42"/>
      <c r="D29" s="43"/>
      <c r="E29" s="44"/>
      <c r="F29" s="45"/>
      <c r="G29" s="20"/>
      <c r="H29" s="21"/>
      <c r="I29" s="21"/>
    </row>
    <row r="30" spans="1:9" ht="30.5" customHeight="1">
      <c r="A30" s="40"/>
      <c r="B30" s="46"/>
      <c r="C30" s="47" t="s">
        <v>18</v>
      </c>
      <c r="D30" s="48" t="s">
        <v>19</v>
      </c>
      <c r="E30" s="49" t="s">
        <v>20</v>
      </c>
      <c r="F30" s="50" t="s">
        <v>21</v>
      </c>
      <c r="G30" s="51" t="s">
        <v>22</v>
      </c>
      <c r="H30" s="52" t="s">
        <v>23</v>
      </c>
      <c r="I30" s="21"/>
    </row>
    <row r="31" spans="1:9" ht="44.5" customHeight="1">
      <c r="A31" s="16"/>
      <c r="B31" s="46"/>
      <c r="C31" s="53" t="s">
        <v>24</v>
      </c>
      <c r="D31" s="54"/>
      <c r="E31" s="19"/>
      <c r="F31" s="55" t="s">
        <v>25</v>
      </c>
      <c r="G31" s="20"/>
      <c r="H31" s="21"/>
      <c r="I31" s="21"/>
    </row>
    <row r="32" spans="1:9" ht="15.75" customHeight="1">
      <c r="A32" s="56" t="s">
        <v>26</v>
      </c>
      <c r="B32" s="57" t="s">
        <v>27</v>
      </c>
      <c r="C32" s="54"/>
      <c r="D32" s="54"/>
      <c r="E32" s="19"/>
      <c r="F32" s="58"/>
      <c r="G32" s="20"/>
      <c r="H32" s="21"/>
      <c r="I32" s="21"/>
    </row>
    <row r="33" spans="1:9" ht="15.75" customHeight="1">
      <c r="A33" s="59">
        <v>44927</v>
      </c>
      <c r="B33" s="60" t="s">
        <v>28</v>
      </c>
      <c r="C33" s="61" t="s">
        <v>13</v>
      </c>
      <c r="D33" s="62">
        <f>VLOOKUP(C33,Punktesystem!B4:C6,2,FALSE)</f>
        <v>0</v>
      </c>
      <c r="E33" s="63">
        <f>IF(C33="ist hier nicht relevant",0,Punktesystem!D3)</f>
        <v>3</v>
      </c>
      <c r="F33" s="317"/>
      <c r="G33" s="64">
        <f>SUM(E33:E40)</f>
        <v>13</v>
      </c>
      <c r="H33" s="65">
        <f>SUM(D33:D40)</f>
        <v>0</v>
      </c>
      <c r="I33" s="66" t="s">
        <v>29</v>
      </c>
    </row>
    <row r="34" spans="1:9" ht="15.75" customHeight="1">
      <c r="A34" s="67"/>
      <c r="B34" s="68" t="s">
        <v>30</v>
      </c>
      <c r="C34" s="69"/>
      <c r="D34" s="70"/>
      <c r="E34" s="71"/>
      <c r="F34" s="315"/>
      <c r="G34" s="72"/>
      <c r="H34" s="73"/>
      <c r="I34" s="73"/>
    </row>
    <row r="35" spans="1:9" ht="16.5" customHeight="1">
      <c r="A35" s="59">
        <v>44986</v>
      </c>
      <c r="B35" s="74" t="s">
        <v>31</v>
      </c>
      <c r="C35" s="75" t="s">
        <v>13</v>
      </c>
      <c r="D35" s="76">
        <f>VLOOKUP(C35,Punktesystem!B9:C11,2,FALSE)</f>
        <v>0</v>
      </c>
      <c r="E35" s="77">
        <f>IF(C35="ist hier nicht relevant",0,Punktesystem!D8)</f>
        <v>3</v>
      </c>
      <c r="F35" s="312"/>
      <c r="G35" s="72"/>
      <c r="H35" s="73"/>
      <c r="I35" s="73"/>
    </row>
    <row r="36" spans="1:9" ht="15.75" customHeight="1">
      <c r="A36" s="67"/>
      <c r="B36" s="79" t="s">
        <v>32</v>
      </c>
      <c r="C36" s="80"/>
      <c r="D36" s="81"/>
      <c r="E36" s="82"/>
      <c r="F36" s="313"/>
      <c r="G36" s="72"/>
      <c r="H36" s="73"/>
      <c r="I36" s="73"/>
    </row>
    <row r="37" spans="1:9" ht="16.5" customHeight="1">
      <c r="A37" s="59">
        <v>44958</v>
      </c>
      <c r="B37" s="60" t="s">
        <v>33</v>
      </c>
      <c r="C37" s="83" t="s">
        <v>13</v>
      </c>
      <c r="D37" s="62">
        <f>VLOOKUP(C37,Punktesystem!B14:C16,2,FALSE)</f>
        <v>0</v>
      </c>
      <c r="E37" s="63">
        <f>IF(C37="ist hier nicht relevant",0,Punktesystem!D13)</f>
        <v>3</v>
      </c>
      <c r="F37" s="317"/>
      <c r="G37" s="84">
        <f>100/E140*G33</f>
        <v>11.711711711711711</v>
      </c>
      <c r="H37" s="85">
        <f>100/E140*H33</f>
        <v>0</v>
      </c>
      <c r="I37" s="66" t="s">
        <v>34</v>
      </c>
    </row>
    <row r="38" spans="1:9" ht="15.75" customHeight="1">
      <c r="A38" s="67"/>
      <c r="B38" s="68" t="s">
        <v>35</v>
      </c>
      <c r="C38" s="69"/>
      <c r="D38" s="70"/>
      <c r="E38" s="71"/>
      <c r="F38" s="315"/>
      <c r="G38" s="72"/>
      <c r="H38" s="73"/>
      <c r="I38" s="73"/>
    </row>
    <row r="39" spans="1:9" ht="15.75" customHeight="1">
      <c r="A39" s="59">
        <v>45017</v>
      </c>
      <c r="B39" s="74" t="s">
        <v>36</v>
      </c>
      <c r="C39" s="75" t="s">
        <v>13</v>
      </c>
      <c r="D39" s="76">
        <f>VLOOKUP(C39,Punktesystem!B19:C22,2,FALSE)</f>
        <v>0</v>
      </c>
      <c r="E39" s="77">
        <f>IF(C39="ist hier nicht relevant",0,Punktesystem!D18)</f>
        <v>4</v>
      </c>
      <c r="F39" s="312"/>
      <c r="G39" s="72"/>
      <c r="H39" s="73"/>
      <c r="I39" s="73"/>
    </row>
    <row r="40" spans="1:9" ht="15.75" customHeight="1">
      <c r="A40" s="67"/>
      <c r="B40" s="86"/>
      <c r="C40" s="87"/>
      <c r="D40" s="81"/>
      <c r="E40" s="82"/>
      <c r="F40" s="313"/>
      <c r="G40" s="72"/>
      <c r="H40" s="73"/>
      <c r="I40" s="73"/>
    </row>
    <row r="41" spans="1:9" ht="15.75" customHeight="1">
      <c r="A41" s="67"/>
      <c r="B41" s="88"/>
      <c r="C41" s="89"/>
      <c r="D41" s="81"/>
      <c r="E41" s="82"/>
      <c r="F41" s="78"/>
      <c r="G41" s="72"/>
      <c r="H41" s="73"/>
      <c r="I41" s="73"/>
    </row>
    <row r="42" spans="1:9" ht="15.75" customHeight="1">
      <c r="A42" s="56" t="s">
        <v>37</v>
      </c>
      <c r="B42" s="90" t="s">
        <v>38</v>
      </c>
      <c r="C42" s="89"/>
      <c r="D42" s="81"/>
      <c r="E42" s="82"/>
      <c r="F42" s="78"/>
      <c r="G42" s="72"/>
      <c r="H42" s="73"/>
      <c r="I42" s="73"/>
    </row>
    <row r="43" spans="1:9" ht="16.5" customHeight="1">
      <c r="A43" s="59">
        <v>44928</v>
      </c>
      <c r="B43" s="60" t="s">
        <v>39</v>
      </c>
      <c r="C43" s="83" t="s">
        <v>13</v>
      </c>
      <c r="D43" s="62">
        <f>VLOOKUP(C43,Punktesystem!B26:C31,2,FALSE)</f>
        <v>0</v>
      </c>
      <c r="E43" s="63">
        <f>IF(C43="ist hier nicht relevant",0,Punktesystem!D25)</f>
        <v>3</v>
      </c>
      <c r="F43" s="317"/>
      <c r="G43" s="64">
        <f>SUM(E43:E56)</f>
        <v>23</v>
      </c>
      <c r="H43" s="65">
        <f>SUM(D43:D56)</f>
        <v>0</v>
      </c>
      <c r="I43" s="66" t="s">
        <v>29</v>
      </c>
    </row>
    <row r="44" spans="1:9" ht="15.75" customHeight="1">
      <c r="A44" s="91"/>
      <c r="B44" s="92"/>
      <c r="C44" s="69"/>
      <c r="D44" s="70"/>
      <c r="E44" s="71"/>
      <c r="F44" s="315"/>
      <c r="G44" s="72"/>
      <c r="H44" s="73"/>
      <c r="I44" s="73"/>
    </row>
    <row r="45" spans="1:9" ht="16.5" customHeight="1">
      <c r="A45" s="59">
        <v>44959</v>
      </c>
      <c r="B45" s="93" t="s">
        <v>40</v>
      </c>
      <c r="C45" s="75" t="s">
        <v>13</v>
      </c>
      <c r="D45" s="76">
        <f>VLOOKUP(C45,Punktesystem!B34:C40,2,FALSE)</f>
        <v>0</v>
      </c>
      <c r="E45" s="77">
        <f>IF(C45="Nicht relevant",0,Punktesystem!D33)</f>
        <v>3</v>
      </c>
      <c r="F45" s="312"/>
      <c r="G45" s="84">
        <f>100/E140*G43</f>
        <v>20.72072072072072</v>
      </c>
      <c r="H45" s="85">
        <f>100/E140*H43</f>
        <v>0</v>
      </c>
      <c r="I45" s="66" t="s">
        <v>34</v>
      </c>
    </row>
    <row r="46" spans="1:9" ht="16.5" customHeight="1">
      <c r="A46" s="91"/>
      <c r="B46" s="94"/>
      <c r="C46" s="80"/>
      <c r="D46" s="81"/>
      <c r="E46" s="82"/>
      <c r="F46" s="313"/>
      <c r="G46" s="72"/>
      <c r="H46" s="73"/>
      <c r="I46" s="73"/>
    </row>
    <row r="47" spans="1:9" ht="16.5" customHeight="1">
      <c r="A47" s="59">
        <v>44987</v>
      </c>
      <c r="B47" s="95" t="s">
        <v>41</v>
      </c>
      <c r="C47" s="96" t="s">
        <v>13</v>
      </c>
      <c r="D47" s="97">
        <f>VLOOKUP(C47,Punktesystem!B43:C47,2,FALSE)</f>
        <v>0</v>
      </c>
      <c r="E47" s="98">
        <f>IF(C47="ist nicht im eigenen Budget enhatlen",0,Punktesystem!D42)</f>
        <v>3</v>
      </c>
      <c r="F47" s="314"/>
      <c r="G47" s="72"/>
      <c r="H47" s="73"/>
      <c r="I47" s="73"/>
    </row>
    <row r="48" spans="1:9" ht="15.75" customHeight="1">
      <c r="A48" s="91"/>
      <c r="B48" s="99"/>
      <c r="C48" s="100"/>
      <c r="D48" s="101"/>
      <c r="E48" s="102"/>
      <c r="F48" s="315"/>
      <c r="G48" s="72"/>
      <c r="H48" s="73"/>
      <c r="I48" s="73"/>
    </row>
    <row r="49" spans="1:9" ht="15.75" customHeight="1">
      <c r="A49" s="59">
        <v>45018</v>
      </c>
      <c r="B49" s="103" t="s">
        <v>42</v>
      </c>
      <c r="C49" s="104" t="s">
        <v>13</v>
      </c>
      <c r="D49" s="105">
        <f>VLOOKUP(C49,Punktesystem!B50:C53,2,FALSE)</f>
        <v>0</v>
      </c>
      <c r="E49" s="106">
        <f>IF(C49="ist hier nicht relevant",0,Punktesystem!D49)</f>
        <v>3</v>
      </c>
      <c r="F49" s="316"/>
      <c r="G49" s="72"/>
      <c r="H49" s="73"/>
      <c r="I49" s="73"/>
    </row>
    <row r="50" spans="1:9" ht="15.75" customHeight="1">
      <c r="A50" s="91"/>
      <c r="B50" s="108"/>
      <c r="C50" s="109"/>
      <c r="D50" s="110"/>
      <c r="E50" s="111"/>
      <c r="F50" s="313"/>
      <c r="G50" s="72"/>
      <c r="H50" s="73"/>
      <c r="I50" s="73"/>
    </row>
    <row r="51" spans="1:9" ht="15.75" customHeight="1">
      <c r="A51" s="59">
        <v>45048</v>
      </c>
      <c r="B51" s="95" t="s">
        <v>43</v>
      </c>
      <c r="C51" s="96" t="s">
        <v>13</v>
      </c>
      <c r="D51" s="97">
        <f>VLOOKUP(C51,Punktesystem!B56:C60,2,FALSE)</f>
        <v>0</v>
      </c>
      <c r="E51" s="98">
        <f>IF(C51="ist hier nicht relevant - weil 100% Studioproduktion",0,Punktesystem!D55)</f>
        <v>5</v>
      </c>
      <c r="F51" s="314"/>
      <c r="G51" s="72"/>
      <c r="H51" s="73"/>
      <c r="I51" s="73"/>
    </row>
    <row r="52" spans="1:9" ht="15.75" customHeight="1">
      <c r="A52" s="91"/>
      <c r="B52" s="99"/>
      <c r="C52" s="100"/>
      <c r="D52" s="101"/>
      <c r="E52" s="102"/>
      <c r="F52" s="315"/>
      <c r="G52" s="72"/>
      <c r="H52" s="73"/>
      <c r="I52" s="73"/>
    </row>
    <row r="53" spans="1:9" ht="16.5" customHeight="1">
      <c r="A53" s="59">
        <v>45079</v>
      </c>
      <c r="B53" s="103" t="s">
        <v>44</v>
      </c>
      <c r="C53" s="104" t="s">
        <v>13</v>
      </c>
      <c r="D53" s="105">
        <f>VLOOKUP(C53,Punktesystem!B63:C68,2,FALSE)</f>
        <v>0</v>
      </c>
      <c r="E53" s="106">
        <f>IF(C53="ist hier nicht relevant",0,Punktesystem!D62)</f>
        <v>3</v>
      </c>
      <c r="F53" s="316"/>
      <c r="G53" s="72"/>
      <c r="H53" s="73"/>
      <c r="I53" s="73"/>
    </row>
    <row r="54" spans="1:9" ht="16.5" customHeight="1">
      <c r="A54" s="91"/>
      <c r="B54" s="108"/>
      <c r="C54" s="109"/>
      <c r="D54" s="110"/>
      <c r="E54" s="111"/>
      <c r="F54" s="313"/>
      <c r="G54" s="72"/>
      <c r="H54" s="73"/>
      <c r="I54" s="73"/>
    </row>
    <row r="55" spans="1:9" ht="16.5" customHeight="1">
      <c r="A55" s="59">
        <v>45109</v>
      </c>
      <c r="B55" s="95" t="s">
        <v>45</v>
      </c>
      <c r="C55" s="96" t="s">
        <v>13</v>
      </c>
      <c r="D55" s="97">
        <f>VLOOKUP(C55,Punktesystem!B71:C75,2,FALSE)</f>
        <v>0</v>
      </c>
      <c r="E55" s="98">
        <f>IF(C55="ist hier nicht relevant",0,Punktesystem!D70)</f>
        <v>3</v>
      </c>
      <c r="F55" s="314"/>
      <c r="G55" s="72"/>
      <c r="H55" s="73"/>
      <c r="I55" s="73"/>
    </row>
    <row r="56" spans="1:9" ht="16.5" customHeight="1">
      <c r="A56" s="91"/>
      <c r="B56" s="112" t="s">
        <v>46</v>
      </c>
      <c r="C56" s="100"/>
      <c r="D56" s="101"/>
      <c r="E56" s="102"/>
      <c r="F56" s="315"/>
      <c r="G56" s="72"/>
      <c r="H56" s="73"/>
      <c r="I56" s="73"/>
    </row>
    <row r="57" spans="1:9" ht="16.5" customHeight="1">
      <c r="A57" s="91"/>
      <c r="B57" s="113"/>
      <c r="C57" s="114"/>
      <c r="D57" s="110"/>
      <c r="E57" s="111"/>
      <c r="F57" s="107"/>
      <c r="G57" s="72"/>
      <c r="H57" s="73"/>
      <c r="I57" s="73"/>
    </row>
    <row r="58" spans="1:9" ht="16.5" customHeight="1">
      <c r="A58" s="56" t="s">
        <v>47</v>
      </c>
      <c r="B58" s="115" t="s">
        <v>48</v>
      </c>
      <c r="C58" s="114"/>
      <c r="D58" s="110"/>
      <c r="E58" s="111"/>
      <c r="F58" s="107"/>
      <c r="G58" s="72"/>
      <c r="H58" s="73"/>
      <c r="I58" s="73"/>
    </row>
    <row r="59" spans="1:9" ht="15.75" customHeight="1">
      <c r="A59" s="59">
        <v>44929</v>
      </c>
      <c r="B59" s="95" t="s">
        <v>49</v>
      </c>
      <c r="C59" s="96" t="s">
        <v>13</v>
      </c>
      <c r="D59" s="97">
        <f>VLOOKUP(C59,Punktesystem!B79:C81,2,FALSE)</f>
        <v>0</v>
      </c>
      <c r="E59" s="98">
        <f>IF(C59="ist hier nicht relevant",0,Punktesystem!D78)</f>
        <v>5</v>
      </c>
      <c r="F59" s="314"/>
      <c r="G59" s="64">
        <f>SUM(E59:E76)</f>
        <v>25</v>
      </c>
      <c r="H59" s="65">
        <f>SUM(D59:D76)</f>
        <v>0</v>
      </c>
      <c r="I59" s="66" t="s">
        <v>29</v>
      </c>
    </row>
    <row r="60" spans="1:9" ht="15.75" customHeight="1">
      <c r="A60" s="91"/>
      <c r="B60" s="99"/>
      <c r="C60" s="100"/>
      <c r="D60" s="101"/>
      <c r="E60" s="102"/>
      <c r="F60" s="315"/>
      <c r="G60" s="72"/>
      <c r="H60" s="73"/>
      <c r="I60" s="73"/>
    </row>
    <row r="61" spans="1:9" ht="16.5" customHeight="1">
      <c r="A61" s="59">
        <v>44960</v>
      </c>
      <c r="B61" s="116" t="s">
        <v>50</v>
      </c>
      <c r="C61" s="104" t="s">
        <v>13</v>
      </c>
      <c r="D61" s="105">
        <f>VLOOKUP(C61,Punktesystem!B84:C88,2,FALSE)</f>
        <v>0</v>
      </c>
      <c r="E61" s="106">
        <f>IF(C61="ist hier nicht relevant - da es ein rein regionales Team/ Cast war",0,Punktesystem!D83)</f>
        <v>5</v>
      </c>
      <c r="F61" s="316"/>
      <c r="G61" s="84">
        <f>100/$E$140*G59</f>
        <v>22.522522522522522</v>
      </c>
      <c r="H61" s="85">
        <f>100/$E$140*H59</f>
        <v>0</v>
      </c>
      <c r="I61" s="66" t="s">
        <v>34</v>
      </c>
    </row>
    <row r="62" spans="1:9" ht="16.5" customHeight="1">
      <c r="A62" s="91"/>
      <c r="B62" s="117"/>
      <c r="C62" s="109"/>
      <c r="D62" s="110"/>
      <c r="E62" s="111"/>
      <c r="F62" s="313"/>
      <c r="G62" s="20"/>
      <c r="H62" s="21"/>
      <c r="I62" s="21"/>
    </row>
    <row r="63" spans="1:9" ht="16.5" customHeight="1">
      <c r="A63" s="59">
        <v>44988</v>
      </c>
      <c r="B63" s="95" t="s">
        <v>51</v>
      </c>
      <c r="C63" s="96" t="s">
        <v>13</v>
      </c>
      <c r="D63" s="97">
        <f>VLOOKUP(C63,Punktesystem!B91:C96,2,FALSE)</f>
        <v>0</v>
      </c>
      <c r="E63" s="98">
        <f>IF(C63="ist hier nicht relevant",0,Punktesystem!D90)</f>
        <v>5</v>
      </c>
      <c r="F63" s="314"/>
      <c r="G63" s="20"/>
      <c r="H63" s="21"/>
      <c r="I63" s="21"/>
    </row>
    <row r="64" spans="1:9" ht="16.5" customHeight="1">
      <c r="A64" s="91"/>
      <c r="B64" s="112" t="s">
        <v>52</v>
      </c>
      <c r="C64" s="100"/>
      <c r="D64" s="101"/>
      <c r="E64" s="102"/>
      <c r="F64" s="315"/>
      <c r="G64" s="72"/>
      <c r="H64" s="73"/>
      <c r="I64" s="73"/>
    </row>
    <row r="65" spans="1:9" ht="16.5" customHeight="1">
      <c r="A65" s="59">
        <v>45019</v>
      </c>
      <c r="B65" s="116" t="s">
        <v>53</v>
      </c>
      <c r="C65" s="104" t="s">
        <v>13</v>
      </c>
      <c r="D65" s="105">
        <f>VLOOKUP(C65,Punktesystem!B99:C102,2,FALSE)</f>
        <v>0</v>
      </c>
      <c r="E65" s="106">
        <f>IF(C65="ist hier nicht relevant",0,Punktesystem!D98)</f>
        <v>1</v>
      </c>
      <c r="F65" s="316"/>
      <c r="G65" s="72"/>
      <c r="H65" s="73"/>
      <c r="I65" s="73"/>
    </row>
    <row r="66" spans="1:9" ht="16.5" customHeight="1">
      <c r="A66" s="91"/>
      <c r="B66" s="117"/>
      <c r="C66" s="109"/>
      <c r="D66" s="110"/>
      <c r="E66" s="111"/>
      <c r="F66" s="313"/>
      <c r="G66" s="72"/>
      <c r="H66" s="73"/>
      <c r="I66" s="73"/>
    </row>
    <row r="67" spans="1:9" ht="16.5" customHeight="1">
      <c r="A67" s="59">
        <v>45049</v>
      </c>
      <c r="B67" s="95" t="s">
        <v>54</v>
      </c>
      <c r="C67" s="96" t="s">
        <v>13</v>
      </c>
      <c r="D67" s="97">
        <f>VLOOKUP(C67,Punktesystem!B105:C108,2,FALSE)</f>
        <v>0</v>
      </c>
      <c r="E67" s="98">
        <f>IF(C67="ist hier nicht relevant - keine Car Sharing Wagen wurden verwendet",0,Punktesystem!D104)</f>
        <v>1</v>
      </c>
      <c r="F67" s="314"/>
      <c r="G67" s="72"/>
      <c r="H67" s="73"/>
      <c r="I67" s="73"/>
    </row>
    <row r="68" spans="1:9" ht="16.5" customHeight="1">
      <c r="A68" s="91"/>
      <c r="B68" s="112" t="s">
        <v>55</v>
      </c>
      <c r="C68" s="100"/>
      <c r="D68" s="101"/>
      <c r="E68" s="102"/>
      <c r="F68" s="315"/>
      <c r="G68" s="72"/>
      <c r="H68" s="73"/>
      <c r="I68" s="73"/>
    </row>
    <row r="69" spans="1:9" ht="16.5" customHeight="1">
      <c r="A69" s="59">
        <v>45080</v>
      </c>
      <c r="B69" s="103" t="s">
        <v>56</v>
      </c>
      <c r="C69" s="104" t="s">
        <v>13</v>
      </c>
      <c r="D69" s="105">
        <f>VLOOKUP(C69,Punktesystem!B111:C114,2,FALSE)</f>
        <v>0</v>
      </c>
      <c r="E69" s="106">
        <f>IF(C69="ist hier nicht relevant - es gab keine Taxifahrten",0,Punktesystem!D110)</f>
        <v>1</v>
      </c>
      <c r="F69" s="316"/>
      <c r="G69" s="72"/>
      <c r="H69" s="73"/>
      <c r="I69" s="73"/>
    </row>
    <row r="70" spans="1:9" ht="16.5" customHeight="1">
      <c r="A70" s="91"/>
      <c r="B70" s="117"/>
      <c r="C70" s="114"/>
      <c r="D70" s="110"/>
      <c r="E70" s="111"/>
      <c r="F70" s="313"/>
      <c r="G70" s="72"/>
      <c r="H70" s="73"/>
      <c r="I70" s="73"/>
    </row>
    <row r="71" spans="1:9" ht="16.5" customHeight="1">
      <c r="A71" s="59">
        <v>45110</v>
      </c>
      <c r="B71" s="95" t="s">
        <v>57</v>
      </c>
      <c r="C71" s="96" t="s">
        <v>13</v>
      </c>
      <c r="D71" s="97">
        <f>VLOOKUP(C71,Punktesystem!B117:C120,2,FALSE)</f>
        <v>0</v>
      </c>
      <c r="E71" s="98">
        <f>IF(C71="ist hier nicht relevant/ keine ÖPNV-Anbindung",0,Punktesystem!D116)</f>
        <v>2</v>
      </c>
      <c r="F71" s="314"/>
      <c r="G71" s="72"/>
      <c r="H71" s="73"/>
      <c r="I71" s="73"/>
    </row>
    <row r="72" spans="1:9" ht="16.5" customHeight="1">
      <c r="A72" s="91"/>
      <c r="B72" s="112" t="s">
        <v>58</v>
      </c>
      <c r="C72" s="100"/>
      <c r="D72" s="101"/>
      <c r="E72" s="102"/>
      <c r="F72" s="315"/>
      <c r="G72" s="72"/>
      <c r="H72" s="73"/>
      <c r="I72" s="73"/>
    </row>
    <row r="73" spans="1:9" ht="16.5" customHeight="1">
      <c r="A73" s="59">
        <v>45141</v>
      </c>
      <c r="B73" s="116" t="s">
        <v>59</v>
      </c>
      <c r="C73" s="104" t="s">
        <v>13</v>
      </c>
      <c r="D73" s="105">
        <f>VLOOKUP(C73,Punktesystem!B123:C129,2,FALSE)</f>
        <v>0</v>
      </c>
      <c r="E73" s="106">
        <f>IF(C73="keine Übernachtungen",0,Punktesystem!D122)</f>
        <v>3</v>
      </c>
      <c r="F73" s="316"/>
      <c r="G73" s="72"/>
      <c r="H73" s="73"/>
      <c r="I73" s="73"/>
    </row>
    <row r="74" spans="1:9" ht="16.5" customHeight="1">
      <c r="A74" s="91"/>
      <c r="B74" s="118" t="s">
        <v>60</v>
      </c>
      <c r="C74" s="109"/>
      <c r="D74" s="110"/>
      <c r="E74" s="111"/>
      <c r="F74" s="313"/>
      <c r="G74" s="72"/>
      <c r="H74" s="73"/>
      <c r="I74" s="73"/>
    </row>
    <row r="75" spans="1:9" ht="16.5" customHeight="1">
      <c r="A75" s="59">
        <v>45172</v>
      </c>
      <c r="B75" s="95" t="s">
        <v>61</v>
      </c>
      <c r="C75" s="96" t="s">
        <v>13</v>
      </c>
      <c r="D75" s="97">
        <f>VLOOKUP(C75,Punktesystem!B132:C136,2,FALSE)</f>
        <v>0</v>
      </c>
      <c r="E75" s="98">
        <f>IF(C75="nicht relevant/ keine Übernachtungen",0,Punktesystem!D131)</f>
        <v>2</v>
      </c>
      <c r="F75" s="314"/>
      <c r="G75" s="72"/>
      <c r="H75" s="73"/>
      <c r="I75" s="73"/>
    </row>
    <row r="76" spans="1:9" ht="16.5" customHeight="1">
      <c r="A76" s="91"/>
      <c r="B76" s="99"/>
      <c r="C76" s="100"/>
      <c r="D76" s="101"/>
      <c r="E76" s="102"/>
      <c r="F76" s="315"/>
      <c r="G76" s="72"/>
      <c r="H76" s="73"/>
      <c r="I76" s="73"/>
    </row>
    <row r="77" spans="1:9" ht="16.5" customHeight="1">
      <c r="A77" s="91"/>
      <c r="B77" s="113"/>
      <c r="C77" s="114"/>
      <c r="D77" s="110"/>
      <c r="E77" s="111"/>
      <c r="F77" s="107"/>
      <c r="G77" s="72"/>
      <c r="H77" s="73"/>
      <c r="I77" s="73"/>
    </row>
    <row r="78" spans="1:9" ht="16.5" customHeight="1">
      <c r="A78" s="56" t="s">
        <v>62</v>
      </c>
      <c r="B78" s="119" t="s">
        <v>63</v>
      </c>
      <c r="C78" s="114"/>
      <c r="D78" s="110"/>
      <c r="E78" s="111"/>
      <c r="F78" s="107"/>
      <c r="G78" s="72"/>
      <c r="H78" s="73"/>
      <c r="I78" s="73"/>
    </row>
    <row r="79" spans="1:9" ht="16.5" customHeight="1">
      <c r="A79" s="59">
        <v>44930</v>
      </c>
      <c r="B79" s="95" t="s">
        <v>64</v>
      </c>
      <c r="C79" s="96" t="s">
        <v>13</v>
      </c>
      <c r="D79" s="97">
        <f>VLOOKUP(C79,Punktesystem!B140:C144,2,FALSE)</f>
        <v>0</v>
      </c>
      <c r="E79" s="98">
        <f>IF(C79="ist hier nicht relevant",0,Punktesystem!D139)</f>
        <v>3</v>
      </c>
      <c r="F79" s="314"/>
      <c r="G79" s="64">
        <f>SUM(E79:E94)</f>
        <v>18</v>
      </c>
      <c r="H79" s="65">
        <f>SUM(D79:D94)</f>
        <v>0</v>
      </c>
      <c r="I79" s="66" t="s">
        <v>29</v>
      </c>
    </row>
    <row r="80" spans="1:9" ht="16.5" customHeight="1">
      <c r="A80" s="91"/>
      <c r="B80" s="112" t="s">
        <v>65</v>
      </c>
      <c r="C80" s="100"/>
      <c r="D80" s="101"/>
      <c r="E80" s="102"/>
      <c r="F80" s="315"/>
      <c r="G80" s="72"/>
      <c r="H80" s="73"/>
      <c r="I80" s="73"/>
    </row>
    <row r="81" spans="1:9" ht="16.5" customHeight="1">
      <c r="A81" s="59">
        <v>44961</v>
      </c>
      <c r="B81" s="103" t="s">
        <v>66</v>
      </c>
      <c r="C81" s="120" t="s">
        <v>13</v>
      </c>
      <c r="D81" s="105">
        <f>VLOOKUP(C81,Punktesystem!B147:C151,2,FALSE)</f>
        <v>0</v>
      </c>
      <c r="E81" s="106">
        <f>IF(C81="ist hier nicht relevant",0,Punktesystem!D146)</f>
        <v>3</v>
      </c>
      <c r="F81" s="316"/>
      <c r="G81" s="84">
        <f>100/$E$140*G79</f>
        <v>16.216216216216218</v>
      </c>
      <c r="H81" s="85">
        <f>100/$E$140*H79</f>
        <v>0</v>
      </c>
      <c r="I81" s="66" t="s">
        <v>34</v>
      </c>
    </row>
    <row r="82" spans="1:9" ht="16.5" customHeight="1">
      <c r="A82" s="91"/>
      <c r="B82" s="117"/>
      <c r="C82" s="114"/>
      <c r="D82" s="110"/>
      <c r="E82" s="111"/>
      <c r="F82" s="313"/>
      <c r="G82" s="72"/>
      <c r="H82" s="73"/>
      <c r="I82" s="73"/>
    </row>
    <row r="83" spans="1:9" ht="16.5" customHeight="1">
      <c r="A83" s="59">
        <v>44989</v>
      </c>
      <c r="B83" s="95" t="s">
        <v>67</v>
      </c>
      <c r="C83" s="96" t="s">
        <v>13</v>
      </c>
      <c r="D83" s="97">
        <f>VLOOKUP(C83,Punktesystem!B154:C156,2,FALSE)</f>
        <v>0</v>
      </c>
      <c r="E83" s="98">
        <f>IF(C83="ist hier nicht relevant",0,Punktesystem!D153)</f>
        <v>1</v>
      </c>
      <c r="F83" s="314"/>
      <c r="G83" s="72"/>
      <c r="H83" s="73"/>
      <c r="I83" s="73"/>
    </row>
    <row r="84" spans="1:9" ht="16.5" customHeight="1">
      <c r="A84" s="91"/>
      <c r="B84" s="99"/>
      <c r="C84" s="100"/>
      <c r="D84" s="101"/>
      <c r="E84" s="102"/>
      <c r="F84" s="315"/>
      <c r="G84" s="72"/>
      <c r="H84" s="73"/>
      <c r="I84" s="73"/>
    </row>
    <row r="85" spans="1:9" ht="16.5" customHeight="1">
      <c r="A85" s="59">
        <v>45020</v>
      </c>
      <c r="B85" s="116" t="s">
        <v>68</v>
      </c>
      <c r="C85" s="104" t="s">
        <v>13</v>
      </c>
      <c r="D85" s="105">
        <f>VLOOKUP(C85,Punktesystem!B159:C165,2,FALSE)</f>
        <v>0</v>
      </c>
      <c r="E85" s="106">
        <f>IF(C85="Dreh außerhalb von DACH",0,Punktesystem!D158)</f>
        <v>4</v>
      </c>
      <c r="F85" s="316"/>
      <c r="G85" s="72"/>
      <c r="H85" s="73"/>
      <c r="I85" s="73"/>
    </row>
    <row r="86" spans="1:9" ht="16.5" customHeight="1">
      <c r="A86" s="91"/>
      <c r="B86" s="117"/>
      <c r="C86" s="109"/>
      <c r="D86" s="110"/>
      <c r="E86" s="111"/>
      <c r="F86" s="313"/>
      <c r="G86" s="72"/>
      <c r="H86" s="73"/>
      <c r="I86" s="73"/>
    </row>
    <row r="87" spans="1:9" ht="16.5" customHeight="1">
      <c r="A87" s="59">
        <v>45050</v>
      </c>
      <c r="B87" s="95" t="s">
        <v>69</v>
      </c>
      <c r="C87" s="96" t="s">
        <v>13</v>
      </c>
      <c r="D87" s="97">
        <f>VLOOKUP(C87,Punktesystem!B168:C172,2,FALSE)</f>
        <v>0</v>
      </c>
      <c r="E87" s="98">
        <f>IF(C87="Dreh nur in DACH",0,Punktesystem!D167)</f>
        <v>3</v>
      </c>
      <c r="F87" s="314"/>
      <c r="G87" s="72"/>
      <c r="H87" s="73"/>
      <c r="I87" s="73"/>
    </row>
    <row r="88" spans="1:9" ht="16.5" customHeight="1">
      <c r="A88" s="91"/>
      <c r="B88" s="99"/>
      <c r="C88" s="100"/>
      <c r="D88" s="101"/>
      <c r="E88" s="102"/>
      <c r="F88" s="315"/>
      <c r="G88" s="72"/>
      <c r="H88" s="73"/>
      <c r="I88" s="73"/>
    </row>
    <row r="89" spans="1:9" ht="16.5" customHeight="1">
      <c r="A89" s="59">
        <v>45081</v>
      </c>
      <c r="B89" s="116" t="s">
        <v>70</v>
      </c>
      <c r="C89" s="104" t="s">
        <v>13</v>
      </c>
      <c r="D89" s="105">
        <f>VLOOKUP(C89,Punktesystem!B175:C178,2,FALSE)</f>
        <v>0</v>
      </c>
      <c r="E89" s="106">
        <f>IF(C89="ist hier nicht relevant",0,Punktesystem!D174)</f>
        <v>1</v>
      </c>
      <c r="F89" s="316"/>
      <c r="G89" s="72"/>
      <c r="H89" s="73"/>
      <c r="I89" s="73"/>
    </row>
    <row r="90" spans="1:9" ht="16.5" customHeight="1">
      <c r="A90" s="91"/>
      <c r="B90" s="118" t="s">
        <v>71</v>
      </c>
      <c r="C90" s="109"/>
      <c r="D90" s="110"/>
      <c r="E90" s="111"/>
      <c r="F90" s="313"/>
      <c r="G90" s="72"/>
      <c r="H90" s="73"/>
      <c r="I90" s="73"/>
    </row>
    <row r="91" spans="1:9" ht="16.5" customHeight="1">
      <c r="A91" s="59">
        <v>45111</v>
      </c>
      <c r="B91" s="95" t="s">
        <v>72</v>
      </c>
      <c r="C91" s="96" t="s">
        <v>13</v>
      </c>
      <c r="D91" s="97">
        <f>VLOOKUP(C91,Punktesystem!B181:C184,2,FALSE)</f>
        <v>0</v>
      </c>
      <c r="E91" s="98">
        <f>IF(C91="ist hier nicht relevant",0,Punktesystem!D180)</f>
        <v>2</v>
      </c>
      <c r="F91" s="314"/>
      <c r="G91" s="72"/>
      <c r="H91" s="73"/>
      <c r="I91" s="73"/>
    </row>
    <row r="92" spans="1:9" ht="16.5" customHeight="1">
      <c r="A92" s="91"/>
      <c r="B92" s="99"/>
      <c r="C92" s="100"/>
      <c r="D92" s="101"/>
      <c r="E92" s="102"/>
      <c r="F92" s="315"/>
      <c r="G92" s="72"/>
      <c r="H92" s="73"/>
      <c r="I92" s="73"/>
    </row>
    <row r="93" spans="1:9" ht="16.5" customHeight="1">
      <c r="A93" s="59">
        <v>45142</v>
      </c>
      <c r="B93" s="121" t="s">
        <v>73</v>
      </c>
      <c r="C93" s="120" t="s">
        <v>13</v>
      </c>
      <c r="D93" s="105">
        <f>VLOOKUP(C93,Punktesystem!B187:C189,2,FALSE)</f>
        <v>0</v>
      </c>
      <c r="E93" s="106">
        <f>IF(C93="ist hier nicht relevant",0,Punktesystem!D186)</f>
        <v>1</v>
      </c>
      <c r="F93" s="316"/>
      <c r="G93" s="72"/>
      <c r="H93" s="73"/>
      <c r="I93" s="73"/>
    </row>
    <row r="94" spans="1:9" ht="16.5" customHeight="1">
      <c r="A94" s="91"/>
      <c r="B94" s="118" t="s">
        <v>74</v>
      </c>
      <c r="C94" s="114"/>
      <c r="D94" s="110"/>
      <c r="E94" s="111"/>
      <c r="F94" s="313"/>
      <c r="G94" s="72"/>
      <c r="H94" s="73"/>
      <c r="I94" s="73"/>
    </row>
    <row r="95" spans="1:9" ht="16.5" customHeight="1">
      <c r="A95" s="91"/>
      <c r="B95" s="113"/>
      <c r="C95" s="114"/>
      <c r="D95" s="110"/>
      <c r="E95" s="111"/>
      <c r="F95" s="107"/>
      <c r="G95" s="72"/>
      <c r="H95" s="73"/>
      <c r="I95" s="73"/>
    </row>
    <row r="96" spans="1:9" ht="16.5" customHeight="1">
      <c r="A96" s="56" t="s">
        <v>75</v>
      </c>
      <c r="B96" s="119" t="s">
        <v>76</v>
      </c>
      <c r="C96" s="114"/>
      <c r="D96" s="110"/>
      <c r="E96" s="111"/>
      <c r="F96" s="107"/>
      <c r="G96" s="72"/>
      <c r="H96" s="73"/>
      <c r="I96" s="73"/>
    </row>
    <row r="97" spans="1:9" ht="16.5" customHeight="1">
      <c r="A97" s="59">
        <v>44931</v>
      </c>
      <c r="B97" s="95" t="s">
        <v>77</v>
      </c>
      <c r="C97" s="96" t="s">
        <v>13</v>
      </c>
      <c r="D97" s="97">
        <f>VLOOKUP(C97,Punktesystem!B193:C195,2,FALSE)</f>
        <v>0</v>
      </c>
      <c r="E97" s="98">
        <f>IF(C97="ist hier nicht relevant",0,Punktesystem!D192)</f>
        <v>1</v>
      </c>
      <c r="F97" s="314"/>
      <c r="G97" s="64">
        <f>SUM(E97:E116)</f>
        <v>16</v>
      </c>
      <c r="H97" s="65">
        <f>SUM(D97:D114)</f>
        <v>0</v>
      </c>
      <c r="I97" s="66" t="s">
        <v>29</v>
      </c>
    </row>
    <row r="98" spans="1:9" ht="16.5" customHeight="1">
      <c r="A98" s="91"/>
      <c r="B98" s="112" t="s">
        <v>78</v>
      </c>
      <c r="C98" s="100"/>
      <c r="D98" s="101"/>
      <c r="E98" s="102"/>
      <c r="F98" s="315"/>
      <c r="G98" s="72"/>
      <c r="H98" s="73"/>
      <c r="I98" s="73"/>
    </row>
    <row r="99" spans="1:9" ht="16.5" customHeight="1">
      <c r="A99" s="59">
        <v>44962</v>
      </c>
      <c r="B99" s="116" t="s">
        <v>79</v>
      </c>
      <c r="C99" s="120" t="s">
        <v>13</v>
      </c>
      <c r="D99" s="105">
        <f>VLOOKUP(C99,Punktesystem!B198:C202,2,FALSE)</f>
        <v>0</v>
      </c>
      <c r="E99" s="106">
        <f>IF(C99="ist hier nicht relevant",0,Punktesystem!D197)</f>
        <v>3</v>
      </c>
      <c r="F99" s="316"/>
      <c r="G99" s="84">
        <f>100/$E$140*G97</f>
        <v>14.414414414414415</v>
      </c>
      <c r="H99" s="85">
        <f>100/$E$140*H97</f>
        <v>0</v>
      </c>
      <c r="I99" s="66" t="s">
        <v>34</v>
      </c>
    </row>
    <row r="100" spans="1:9" ht="16.5" customHeight="1">
      <c r="A100" s="91"/>
      <c r="B100" s="117"/>
      <c r="C100" s="114"/>
      <c r="D100" s="110"/>
      <c r="E100" s="111"/>
      <c r="F100" s="313"/>
      <c r="G100" s="72"/>
      <c r="H100" s="73"/>
      <c r="I100" s="73"/>
    </row>
    <row r="101" spans="1:9" ht="16.5" customHeight="1">
      <c r="A101" s="59">
        <v>44990</v>
      </c>
      <c r="B101" s="95" t="s">
        <v>80</v>
      </c>
      <c r="C101" s="96" t="s">
        <v>13</v>
      </c>
      <c r="D101" s="97">
        <f>VLOOKUP(C101,Punktesystem!B205:C208,2,FALSE)</f>
        <v>0</v>
      </c>
      <c r="E101" s="98">
        <f>IF(C101="ist hier nicht relevant",0,Punktesystem!D204)</f>
        <v>1</v>
      </c>
      <c r="F101" s="314"/>
      <c r="G101" s="72"/>
      <c r="H101" s="73"/>
      <c r="I101" s="73"/>
    </row>
    <row r="102" spans="1:9" ht="16.5" customHeight="1">
      <c r="A102" s="91"/>
      <c r="B102" s="112" t="s">
        <v>81</v>
      </c>
      <c r="C102" s="100"/>
      <c r="D102" s="101"/>
      <c r="E102" s="102"/>
      <c r="F102" s="315"/>
      <c r="G102" s="72"/>
      <c r="H102" s="73"/>
      <c r="I102" s="73"/>
    </row>
    <row r="103" spans="1:9" ht="16.5" customHeight="1">
      <c r="A103" s="59">
        <v>45021</v>
      </c>
      <c r="B103" s="116" t="s">
        <v>82</v>
      </c>
      <c r="C103" s="104" t="s">
        <v>13</v>
      </c>
      <c r="D103" s="105">
        <f>VLOOKUP(C103,Punktesystem!B211:C214,2,FALSE)</f>
        <v>0</v>
      </c>
      <c r="E103" s="106">
        <f>IF(C103="ist hier nicht relevant",0,Punktesystem!D210)</f>
        <v>1</v>
      </c>
      <c r="F103" s="316"/>
      <c r="G103" s="72"/>
      <c r="H103" s="73"/>
      <c r="I103" s="73"/>
    </row>
    <row r="104" spans="1:9" ht="16.5" customHeight="1">
      <c r="A104" s="91"/>
      <c r="B104" s="117"/>
      <c r="C104" s="109"/>
      <c r="D104" s="110"/>
      <c r="E104" s="111"/>
      <c r="F104" s="313"/>
      <c r="G104" s="72"/>
      <c r="H104" s="73"/>
      <c r="I104" s="73"/>
    </row>
    <row r="105" spans="1:9" ht="16.5" customHeight="1">
      <c r="A105" s="59">
        <v>45051</v>
      </c>
      <c r="B105" s="95" t="s">
        <v>83</v>
      </c>
      <c r="C105" s="96" t="s">
        <v>13</v>
      </c>
      <c r="D105" s="97">
        <f>VLOOKUP(C105,Punktesystem!B217:C220,2,FALSE)</f>
        <v>0</v>
      </c>
      <c r="E105" s="98">
        <f>IF(C105="ist hier nicht relevant",0,Punktesystem!D216)</f>
        <v>1</v>
      </c>
      <c r="F105" s="314"/>
      <c r="G105" s="72"/>
      <c r="H105" s="73"/>
      <c r="I105" s="73"/>
    </row>
    <row r="106" spans="1:9" ht="16.5" customHeight="1">
      <c r="A106" s="91"/>
      <c r="B106" s="112" t="s">
        <v>84</v>
      </c>
      <c r="C106" s="100"/>
      <c r="D106" s="101"/>
      <c r="E106" s="102"/>
      <c r="F106" s="315"/>
      <c r="G106" s="72"/>
      <c r="H106" s="73"/>
      <c r="I106" s="73"/>
    </row>
    <row r="107" spans="1:9" ht="16.5" customHeight="1">
      <c r="A107" s="59">
        <v>45082</v>
      </c>
      <c r="B107" s="116" t="s">
        <v>85</v>
      </c>
      <c r="C107" s="120" t="s">
        <v>13</v>
      </c>
      <c r="D107" s="105">
        <f>VLOOKUP(C107,Punktesystem!B223:C228,2,FALSE)</f>
        <v>0</v>
      </c>
      <c r="E107" s="106">
        <f>IF(C107="ist hier nicht relevant",0,Punktesystem!D222)</f>
        <v>3</v>
      </c>
      <c r="F107" s="316"/>
      <c r="G107" s="72"/>
      <c r="H107" s="73"/>
      <c r="I107" s="73"/>
    </row>
    <row r="108" spans="1:9" ht="16.5" customHeight="1">
      <c r="A108" s="91"/>
      <c r="B108" s="117"/>
      <c r="C108" s="114"/>
      <c r="D108" s="110"/>
      <c r="E108" s="111"/>
      <c r="F108" s="313"/>
      <c r="G108" s="72"/>
      <c r="H108" s="73"/>
      <c r="I108" s="73"/>
    </row>
    <row r="109" spans="1:9" ht="16.5" customHeight="1">
      <c r="A109" s="59">
        <v>45112</v>
      </c>
      <c r="B109" s="95" t="s">
        <v>86</v>
      </c>
      <c r="C109" s="96" t="s">
        <v>13</v>
      </c>
      <c r="D109" s="97">
        <f>VLOOKUP(C109,Punktesystem!B231:C235,2,FALSE)</f>
        <v>0</v>
      </c>
      <c r="E109" s="98">
        <f>IF(C109="ist hier nicht relevant",0,Punktesystem!D230)</f>
        <v>3</v>
      </c>
      <c r="F109" s="314"/>
      <c r="G109" s="72"/>
      <c r="H109" s="73"/>
      <c r="I109" s="73"/>
    </row>
    <row r="110" spans="1:9" ht="16.5" customHeight="1">
      <c r="A110" s="91"/>
      <c r="B110" s="99"/>
      <c r="C110" s="100"/>
      <c r="D110" s="101"/>
      <c r="E110" s="102"/>
      <c r="F110" s="315"/>
      <c r="G110" s="72"/>
      <c r="H110" s="73"/>
      <c r="I110" s="73"/>
    </row>
    <row r="111" spans="1:9" ht="16.5" customHeight="1">
      <c r="A111" s="59">
        <v>45143</v>
      </c>
      <c r="B111" s="116" t="s">
        <v>87</v>
      </c>
      <c r="C111" s="120" t="s">
        <v>13</v>
      </c>
      <c r="D111" s="105">
        <f>VLOOKUP(C111,Punktesystem!B238:C241,2,FALSE)</f>
        <v>0</v>
      </c>
      <c r="E111" s="106">
        <f>IF(C111="ist hier nicht relevant",0,Punktesystem!D237)</f>
        <v>1</v>
      </c>
      <c r="F111" s="316"/>
      <c r="G111" s="72"/>
      <c r="H111" s="73"/>
      <c r="I111" s="73"/>
    </row>
    <row r="112" spans="1:9" ht="16.5" customHeight="1">
      <c r="A112" s="91"/>
      <c r="B112" s="122"/>
      <c r="C112" s="114"/>
      <c r="D112" s="110"/>
      <c r="E112" s="111"/>
      <c r="F112" s="313"/>
      <c r="G112" s="72"/>
      <c r="H112" s="73"/>
      <c r="I112" s="73"/>
    </row>
    <row r="113" spans="1:9" ht="16.5" customHeight="1">
      <c r="A113" s="59">
        <v>45174</v>
      </c>
      <c r="B113" s="95" t="s">
        <v>88</v>
      </c>
      <c r="C113" s="96" t="s">
        <v>13</v>
      </c>
      <c r="D113" s="97">
        <f>VLOOKUP(C113,Punktesystem!B244:C247,2,FALSE)</f>
        <v>0</v>
      </c>
      <c r="E113" s="98">
        <f>IF(C113="ist hier nicht relevant",0,Punktesystem!D243)</f>
        <v>1</v>
      </c>
      <c r="F113" s="314"/>
      <c r="G113" s="72"/>
      <c r="H113" s="73"/>
      <c r="I113" s="73"/>
    </row>
    <row r="114" spans="1:9" ht="16.5" customHeight="1">
      <c r="A114" s="91"/>
      <c r="B114" s="99"/>
      <c r="C114" s="100"/>
      <c r="D114" s="101"/>
      <c r="E114" s="102"/>
      <c r="F114" s="315"/>
      <c r="G114" s="72"/>
      <c r="H114" s="73"/>
      <c r="I114" s="73"/>
    </row>
    <row r="115" spans="1:9" ht="16.5" customHeight="1">
      <c r="A115" s="59">
        <v>45204</v>
      </c>
      <c r="B115" s="116" t="s">
        <v>89</v>
      </c>
      <c r="C115" s="104" t="s">
        <v>13</v>
      </c>
      <c r="D115" s="105">
        <f>VLOOKUP(C115,Punktesystem!B250:C253,2,FALSE)</f>
        <v>0</v>
      </c>
      <c r="E115" s="106">
        <f>IF(C115="ist hier nicht relevant",0,Punktesystem!D249)</f>
        <v>1</v>
      </c>
      <c r="F115" s="316"/>
      <c r="G115" s="72"/>
      <c r="H115" s="73"/>
      <c r="I115" s="73"/>
    </row>
    <row r="116" spans="1:9" ht="16.5" customHeight="1">
      <c r="A116" s="91"/>
      <c r="B116" s="117"/>
      <c r="C116" s="109"/>
      <c r="D116" s="110"/>
      <c r="E116" s="111"/>
      <c r="F116" s="313"/>
      <c r="G116" s="72"/>
      <c r="H116" s="73"/>
      <c r="I116" s="73"/>
    </row>
    <row r="117" spans="1:9" ht="16.5" customHeight="1">
      <c r="A117" s="91"/>
      <c r="B117" s="113"/>
      <c r="C117" s="114"/>
      <c r="D117" s="110"/>
      <c r="E117" s="111"/>
      <c r="F117" s="107"/>
      <c r="G117" s="72"/>
      <c r="H117" s="73"/>
      <c r="I117" s="73"/>
    </row>
    <row r="118" spans="1:9" ht="16.5" customHeight="1">
      <c r="A118" s="56" t="s">
        <v>90</v>
      </c>
      <c r="B118" s="119" t="s">
        <v>91</v>
      </c>
      <c r="C118" s="114"/>
      <c r="D118" s="110"/>
      <c r="E118" s="111"/>
      <c r="F118" s="107"/>
      <c r="G118" s="72"/>
      <c r="H118" s="73"/>
      <c r="I118" s="73"/>
    </row>
    <row r="119" spans="1:9" ht="16.5" customHeight="1">
      <c r="A119" s="59">
        <v>44932</v>
      </c>
      <c r="B119" s="95" t="s">
        <v>92</v>
      </c>
      <c r="C119" s="96" t="s">
        <v>13</v>
      </c>
      <c r="D119" s="97">
        <f>VLOOKUP(C119,Punktesystem!B257:C260,2,FALSE)</f>
        <v>0</v>
      </c>
      <c r="E119" s="98">
        <f>IF(C119="ist hier nicht relevant",0,Punktesystem!D256)</f>
        <v>2</v>
      </c>
      <c r="F119" s="314"/>
      <c r="G119" s="64">
        <f>SUM(E119:E126)</f>
        <v>10</v>
      </c>
      <c r="H119" s="65">
        <f>SUM(D119:D126)</f>
        <v>0</v>
      </c>
      <c r="I119" s="66" t="s">
        <v>29</v>
      </c>
    </row>
    <row r="120" spans="1:9" ht="16.5" customHeight="1">
      <c r="A120" s="91"/>
      <c r="B120" s="99"/>
      <c r="C120" s="100"/>
      <c r="D120" s="101"/>
      <c r="E120" s="102"/>
      <c r="F120" s="315"/>
      <c r="G120" s="72"/>
      <c r="H120" s="73"/>
      <c r="I120" s="73"/>
    </row>
    <row r="121" spans="1:9" ht="16.5" customHeight="1">
      <c r="A121" s="59">
        <v>44963</v>
      </c>
      <c r="B121" s="116" t="s">
        <v>93</v>
      </c>
      <c r="C121" s="104" t="s">
        <v>13</v>
      </c>
      <c r="D121" s="105">
        <f>VLOOKUP(C121,Punktesystem!B263:C265,2,FALSE)</f>
        <v>0</v>
      </c>
      <c r="E121" s="106">
        <f>IF(C121="ist hier nicht relevant",0,Punktesystem!D262)</f>
        <v>3</v>
      </c>
      <c r="F121" s="316"/>
      <c r="G121" s="84">
        <f>100/$E$140*G119</f>
        <v>9.0090090090090094</v>
      </c>
      <c r="H121" s="85">
        <f>100/$E$140*H119</f>
        <v>0</v>
      </c>
      <c r="I121" s="66" t="s">
        <v>34</v>
      </c>
    </row>
    <row r="122" spans="1:9" ht="16.5" customHeight="1">
      <c r="A122" s="91"/>
      <c r="B122" s="118" t="s">
        <v>94</v>
      </c>
      <c r="C122" s="114"/>
      <c r="D122" s="110"/>
      <c r="E122" s="111"/>
      <c r="F122" s="313"/>
      <c r="G122" s="72"/>
      <c r="H122" s="73"/>
      <c r="I122" s="73"/>
    </row>
    <row r="123" spans="1:9" ht="16.5" customHeight="1">
      <c r="A123" s="59">
        <v>44991</v>
      </c>
      <c r="B123" s="95" t="s">
        <v>95</v>
      </c>
      <c r="C123" s="96" t="s">
        <v>13</v>
      </c>
      <c r="D123" s="97">
        <f>VLOOKUP(C123,Punktesystem!B268:C270,2,FALSE)</f>
        <v>0</v>
      </c>
      <c r="E123" s="98">
        <f>IF(C123="ist hier nicht relevant",0,Punktesystem!D267)</f>
        <v>3</v>
      </c>
      <c r="F123" s="314"/>
      <c r="G123" s="72"/>
      <c r="H123" s="73"/>
      <c r="I123" s="73"/>
    </row>
    <row r="124" spans="1:9" ht="16.5" customHeight="1">
      <c r="A124" s="91"/>
      <c r="B124" s="112" t="s">
        <v>96</v>
      </c>
      <c r="C124" s="100"/>
      <c r="D124" s="101"/>
      <c r="E124" s="102"/>
      <c r="F124" s="315"/>
      <c r="G124" s="72"/>
      <c r="H124" s="73"/>
      <c r="I124" s="73"/>
    </row>
    <row r="125" spans="1:9" ht="16.5" customHeight="1">
      <c r="A125" s="59">
        <v>45022</v>
      </c>
      <c r="B125" s="116" t="s">
        <v>97</v>
      </c>
      <c r="C125" s="104" t="s">
        <v>13</v>
      </c>
      <c r="D125" s="105">
        <f>VLOOKUP(C125,Punktesystem!B273:C276,2,FALSE)</f>
        <v>0</v>
      </c>
      <c r="E125" s="106">
        <f>IF(C125="ist hier nicht relevant",0,Punktesystem!D272)</f>
        <v>2</v>
      </c>
      <c r="F125" s="316"/>
      <c r="G125" s="72"/>
      <c r="H125" s="73"/>
      <c r="I125" s="73"/>
    </row>
    <row r="126" spans="1:9" ht="16.5" customHeight="1">
      <c r="A126" s="91"/>
      <c r="B126" s="118" t="s">
        <v>98</v>
      </c>
      <c r="C126" s="114"/>
      <c r="D126" s="110"/>
      <c r="E126" s="111"/>
      <c r="F126" s="313"/>
      <c r="G126" s="72"/>
      <c r="H126" s="73"/>
      <c r="I126" s="73"/>
    </row>
    <row r="127" spans="1:9" ht="16.5" customHeight="1">
      <c r="A127" s="91"/>
      <c r="B127" s="113"/>
      <c r="C127" s="114"/>
      <c r="D127" s="110"/>
      <c r="E127" s="111"/>
      <c r="F127" s="107"/>
      <c r="G127" s="72"/>
      <c r="H127" s="73"/>
      <c r="I127" s="73"/>
    </row>
    <row r="128" spans="1:9" ht="16.5" customHeight="1">
      <c r="A128" s="56" t="s">
        <v>99</v>
      </c>
      <c r="B128" s="115" t="s">
        <v>100</v>
      </c>
      <c r="C128" s="114"/>
      <c r="D128" s="110"/>
      <c r="E128" s="111"/>
      <c r="F128" s="107"/>
      <c r="G128" s="72"/>
      <c r="H128" s="73"/>
      <c r="I128" s="73"/>
    </row>
    <row r="129" spans="1:9" ht="16.5" customHeight="1">
      <c r="A129" s="59">
        <v>44933</v>
      </c>
      <c r="B129" s="95" t="s">
        <v>101</v>
      </c>
      <c r="C129" s="96" t="s">
        <v>13</v>
      </c>
      <c r="D129" s="97">
        <f>VLOOKUP(C129,Punktesystem!B280:C282,2,FALSE)</f>
        <v>0</v>
      </c>
      <c r="E129" s="98">
        <f>IF(C129="ist hier nicht relevant",0,Punktesystem!D279)</f>
        <v>1</v>
      </c>
      <c r="F129" s="314"/>
      <c r="G129" s="64">
        <f>SUM(E129:E138)</f>
        <v>6</v>
      </c>
      <c r="H129" s="65">
        <f>SUM(D129:D138)</f>
        <v>0</v>
      </c>
      <c r="I129" s="66" t="s">
        <v>29</v>
      </c>
    </row>
    <row r="130" spans="1:9" ht="16.5" customHeight="1">
      <c r="A130" s="91"/>
      <c r="B130" s="112" t="s">
        <v>102</v>
      </c>
      <c r="C130" s="100"/>
      <c r="D130" s="101"/>
      <c r="E130" s="102"/>
      <c r="F130" s="315"/>
      <c r="G130" s="72"/>
      <c r="H130" s="73"/>
      <c r="I130" s="73"/>
    </row>
    <row r="131" spans="1:9" ht="16.5" customHeight="1">
      <c r="A131" s="59">
        <v>44964</v>
      </c>
      <c r="B131" s="116" t="s">
        <v>103</v>
      </c>
      <c r="C131" s="104" t="s">
        <v>13</v>
      </c>
      <c r="D131" s="105">
        <f>VLOOKUP(C131,Punktesystem!B285:C287,2,FALSE)</f>
        <v>0</v>
      </c>
      <c r="E131" s="106">
        <f>IF(C131="ist hier nicht relevant",0,Punktesystem!D284)</f>
        <v>2</v>
      </c>
      <c r="F131" s="316"/>
      <c r="G131" s="84">
        <f>100/$E$140*G129</f>
        <v>5.4054054054054053</v>
      </c>
      <c r="H131" s="85">
        <f>100/$E$140*H129</f>
        <v>0</v>
      </c>
      <c r="I131" s="66" t="s">
        <v>34</v>
      </c>
    </row>
    <row r="132" spans="1:9" ht="16.5" customHeight="1">
      <c r="A132" s="91"/>
      <c r="B132" s="118" t="s">
        <v>104</v>
      </c>
      <c r="C132" s="114"/>
      <c r="D132" s="110"/>
      <c r="E132" s="111"/>
      <c r="F132" s="313"/>
      <c r="G132" s="72"/>
      <c r="H132" s="73"/>
      <c r="I132" s="73"/>
    </row>
    <row r="133" spans="1:9" ht="16.5" customHeight="1">
      <c r="A133" s="59">
        <v>44992</v>
      </c>
      <c r="B133" s="95" t="s">
        <v>105</v>
      </c>
      <c r="C133" s="96" t="s">
        <v>13</v>
      </c>
      <c r="D133" s="97">
        <f>VLOOKUP(C133,Punktesystem!B290:C292,2,FALSE)</f>
        <v>0</v>
      </c>
      <c r="E133" s="98">
        <f>IF(C133="ist hier nicht relevant",0,Punktesystem!D289)</f>
        <v>1</v>
      </c>
      <c r="F133" s="314"/>
      <c r="G133" s="72"/>
      <c r="H133" s="73"/>
      <c r="I133" s="73"/>
    </row>
    <row r="134" spans="1:9" ht="16.5" customHeight="1">
      <c r="A134" s="91"/>
      <c r="B134" s="112" t="s">
        <v>106</v>
      </c>
      <c r="C134" s="100"/>
      <c r="D134" s="101"/>
      <c r="E134" s="102"/>
      <c r="F134" s="315"/>
      <c r="G134" s="72"/>
      <c r="H134" s="73"/>
      <c r="I134" s="73"/>
    </row>
    <row r="135" spans="1:9" ht="16.5" customHeight="1">
      <c r="A135" s="59">
        <v>45023</v>
      </c>
      <c r="B135" s="116" t="s">
        <v>107</v>
      </c>
      <c r="C135" s="104" t="s">
        <v>13</v>
      </c>
      <c r="D135" s="105">
        <f>VLOOKUP(C135,Punktesystem!B295:C297,2,FALSE)</f>
        <v>0</v>
      </c>
      <c r="E135" s="106">
        <f>IF(C135="ist hier nicht relevant",0,Punktesystem!D294)</f>
        <v>1</v>
      </c>
      <c r="F135" s="316"/>
      <c r="G135" s="72"/>
      <c r="H135" s="73"/>
      <c r="I135" s="73"/>
    </row>
    <row r="136" spans="1:9" ht="16.5" customHeight="1">
      <c r="A136" s="91"/>
      <c r="B136" s="118" t="s">
        <v>108</v>
      </c>
      <c r="C136" s="109"/>
      <c r="D136" s="110"/>
      <c r="E136" s="111"/>
      <c r="F136" s="313"/>
      <c r="G136" s="72"/>
      <c r="H136" s="73"/>
      <c r="I136" s="73"/>
    </row>
    <row r="137" spans="1:9" ht="16.5" customHeight="1">
      <c r="A137" s="59">
        <v>45053</v>
      </c>
      <c r="B137" s="95" t="s">
        <v>109</v>
      </c>
      <c r="C137" s="96" t="s">
        <v>13</v>
      </c>
      <c r="D137" s="97">
        <f>VLOOKUP(C137,Punktesystem!B300:C303,2,FALSE)</f>
        <v>0</v>
      </c>
      <c r="E137" s="98">
        <f>IF(C137="keine externe Kommunikation",0,Punktesystem!D299)</f>
        <v>1</v>
      </c>
      <c r="F137" s="314"/>
      <c r="G137" s="72"/>
      <c r="H137" s="73"/>
      <c r="I137" s="73"/>
    </row>
    <row r="138" spans="1:9" ht="16.5" customHeight="1">
      <c r="A138" s="91"/>
      <c r="B138" s="112" t="s">
        <v>110</v>
      </c>
      <c r="C138" s="100"/>
      <c r="D138" s="101"/>
      <c r="E138" s="102"/>
      <c r="F138" s="315"/>
      <c r="G138" s="72"/>
      <c r="H138" s="73"/>
      <c r="I138" s="73"/>
    </row>
    <row r="139" spans="1:9" ht="15.75" hidden="1" customHeight="1">
      <c r="A139" s="123"/>
      <c r="B139" s="124"/>
      <c r="C139" s="125"/>
      <c r="D139" s="126"/>
      <c r="E139" s="127"/>
      <c r="F139" s="72"/>
      <c r="G139" s="72"/>
      <c r="H139" s="73"/>
      <c r="I139" s="73"/>
    </row>
    <row r="140" spans="1:9" ht="15.75" hidden="1" customHeight="1">
      <c r="A140" s="128"/>
      <c r="B140" s="129"/>
      <c r="C140" s="130" t="s">
        <v>111</v>
      </c>
      <c r="D140" s="131">
        <f>SUM(D33:D138)</f>
        <v>0</v>
      </c>
      <c r="E140" s="132">
        <f>SUM(E33:E139)</f>
        <v>111</v>
      </c>
      <c r="F140" s="133"/>
      <c r="G140" s="134">
        <f>G33+G43+G59+G79+G97+G119+G129</f>
        <v>111</v>
      </c>
      <c r="H140" s="135">
        <f>H33+H43+H59+H79+H97+H119+H129</f>
        <v>0</v>
      </c>
      <c r="I140" s="66" t="s">
        <v>29</v>
      </c>
    </row>
    <row r="141" spans="1:9" ht="15.75" hidden="1" customHeight="1">
      <c r="A141" s="128"/>
      <c r="B141" s="129"/>
      <c r="C141" s="136"/>
      <c r="D141" s="136"/>
      <c r="E141" s="137"/>
      <c r="F141" s="138"/>
      <c r="G141" s="20"/>
      <c r="H141" s="21"/>
      <c r="I141" s="73"/>
    </row>
    <row r="142" spans="1:9" ht="15.75" customHeight="1">
      <c r="A142" s="16"/>
      <c r="B142" s="139"/>
      <c r="C142" s="140"/>
      <c r="D142" s="140"/>
      <c r="E142" s="141"/>
      <c r="F142" s="142"/>
      <c r="G142" s="84">
        <f>100/$E$140*G140</f>
        <v>100</v>
      </c>
      <c r="H142" s="85">
        <f>100/$E$140*H140</f>
        <v>0</v>
      </c>
      <c r="I142" s="66" t="s">
        <v>34</v>
      </c>
    </row>
    <row r="143" spans="1:9" ht="15.75" customHeight="1">
      <c r="A143" s="143"/>
      <c r="B143" s="144"/>
      <c r="C143" s="144"/>
      <c r="D143" s="144"/>
      <c r="E143" s="145"/>
      <c r="F143" s="146"/>
      <c r="G143" s="20"/>
      <c r="H143" s="21"/>
      <c r="I143" s="21"/>
    </row>
    <row r="144" spans="1:9" ht="25.25" customHeight="1">
      <c r="A144" s="147"/>
      <c r="B144" s="148"/>
      <c r="C144" s="149"/>
      <c r="D144" s="149"/>
      <c r="E144" s="150"/>
      <c r="F144" s="151"/>
      <c r="G144" s="20"/>
      <c r="H144" s="21"/>
      <c r="I144" s="21"/>
    </row>
    <row r="145" spans="1:9" ht="15.75" customHeight="1">
      <c r="A145" s="16"/>
      <c r="B145" s="152"/>
      <c r="C145" s="18"/>
      <c r="D145" s="18"/>
      <c r="E145" s="18"/>
      <c r="F145" s="19"/>
      <c r="G145" s="20"/>
      <c r="H145" s="21"/>
      <c r="I145" s="21"/>
    </row>
    <row r="146" spans="1:9" ht="24.75" customHeight="1">
      <c r="A146" s="16"/>
      <c r="B146" s="153" t="s">
        <v>112</v>
      </c>
      <c r="C146" s="154">
        <f>D140</f>
        <v>0</v>
      </c>
      <c r="D146" s="155"/>
      <c r="E146" s="156" t="s">
        <v>113</v>
      </c>
      <c r="F146" s="157">
        <f>SUMIF(F33:F138,"X",D33:D138)</f>
        <v>0</v>
      </c>
      <c r="G146" s="20"/>
      <c r="H146" s="21"/>
      <c r="I146" s="21"/>
    </row>
    <row r="147" spans="1:9" ht="24.75" customHeight="1">
      <c r="A147" s="16"/>
      <c r="B147" s="153" t="s">
        <v>114</v>
      </c>
      <c r="C147" s="158">
        <f>100/E140*C146</f>
        <v>0</v>
      </c>
      <c r="D147" s="18"/>
      <c r="E147" s="18"/>
      <c r="F147" s="159">
        <f>100/E140*F146</f>
        <v>0</v>
      </c>
      <c r="G147" s="20"/>
      <c r="H147" s="21"/>
      <c r="I147" s="21"/>
    </row>
    <row r="148" spans="1:9" ht="24.75" customHeight="1">
      <c r="A148" s="16"/>
      <c r="B148" s="160"/>
      <c r="C148" s="161"/>
      <c r="D148" s="18"/>
      <c r="E148" s="18"/>
      <c r="F148" s="19"/>
      <c r="G148" s="20"/>
      <c r="H148" s="21"/>
      <c r="I148" s="21"/>
    </row>
    <row r="149" spans="1:9" ht="24.75" customHeight="1">
      <c r="A149" s="16"/>
      <c r="B149" s="160"/>
      <c r="C149" s="161"/>
      <c r="D149" s="18"/>
      <c r="E149" s="18"/>
      <c r="F149" s="19"/>
      <c r="G149" s="20"/>
      <c r="H149" s="21"/>
      <c r="I149" s="21"/>
    </row>
    <row r="150" spans="1:9" ht="48.25" customHeight="1">
      <c r="A150" s="16"/>
      <c r="B150" s="162" t="s">
        <v>115</v>
      </c>
      <c r="C150" s="163">
        <f>E140</f>
        <v>111</v>
      </c>
      <c r="D150" s="18"/>
      <c r="E150" s="18"/>
      <c r="F150" s="164"/>
      <c r="G150" s="20"/>
      <c r="H150" s="21"/>
      <c r="I150" s="21"/>
    </row>
    <row r="151" spans="1:9" ht="24.75" hidden="1" customHeight="1">
      <c r="A151" s="165"/>
      <c r="B151" s="166"/>
      <c r="C151" s="167"/>
      <c r="D151" s="168"/>
      <c r="E151" s="169"/>
      <c r="F151" s="170"/>
      <c r="G151" s="171"/>
      <c r="H151" s="171"/>
      <c r="I151" s="171"/>
    </row>
    <row r="152" spans="1:9" ht="24.75" hidden="1" customHeight="1">
      <c r="A152" s="165"/>
      <c r="B152" s="172" t="s">
        <v>116</v>
      </c>
      <c r="C152" s="173">
        <f>E140*0.75</f>
        <v>83.25</v>
      </c>
      <c r="D152" s="168"/>
      <c r="E152" s="174"/>
      <c r="F152" s="175"/>
      <c r="G152" s="171"/>
      <c r="H152" s="171"/>
      <c r="I152" s="171"/>
    </row>
    <row r="153" spans="1:9" ht="15.75" hidden="1" customHeight="1">
      <c r="A153" s="165"/>
      <c r="B153" s="176"/>
      <c r="C153" s="168"/>
      <c r="D153" s="168"/>
      <c r="E153" s="169"/>
      <c r="F153" s="170"/>
      <c r="G153" s="171"/>
      <c r="H153" s="171"/>
      <c r="I153" s="171"/>
    </row>
    <row r="154" spans="1:9" ht="15.75" customHeight="1">
      <c r="A154" s="16"/>
      <c r="B154" s="177"/>
      <c r="C154" s="18"/>
      <c r="D154" s="18"/>
      <c r="E154" s="18"/>
      <c r="F154" s="19"/>
      <c r="G154" s="20"/>
      <c r="H154" s="21"/>
      <c r="I154" s="21"/>
    </row>
    <row r="155" spans="1:9" ht="15.75" customHeight="1">
      <c r="A155" s="178"/>
      <c r="B155" s="179" t="s">
        <v>117</v>
      </c>
      <c r="C155" s="35"/>
      <c r="D155" s="35"/>
      <c r="E155" s="35"/>
      <c r="F155" s="36"/>
      <c r="G155" s="20"/>
      <c r="H155" s="21"/>
      <c r="I155" s="21"/>
    </row>
    <row r="156" spans="1:9" ht="15.75" customHeight="1">
      <c r="A156" s="9"/>
      <c r="B156" s="32"/>
      <c r="C156" s="180"/>
      <c r="D156" s="180"/>
      <c r="E156" s="180"/>
      <c r="F156" s="181"/>
      <c r="G156" s="182"/>
      <c r="H156" s="183"/>
      <c r="I156" s="183"/>
    </row>
    <row r="157" spans="1:9" ht="15.75" customHeight="1">
      <c r="A157" s="16"/>
      <c r="B157" s="184"/>
      <c r="C157" s="185" t="s">
        <v>118</v>
      </c>
      <c r="D157" s="186" t="s">
        <v>119</v>
      </c>
      <c r="E157" s="187"/>
      <c r="F157" s="188"/>
      <c r="G157" s="182"/>
      <c r="H157" s="183"/>
      <c r="I157" s="183"/>
    </row>
    <row r="158" spans="1:9" ht="15.75" customHeight="1">
      <c r="A158" s="16"/>
      <c r="B158" s="189">
        <v>1</v>
      </c>
      <c r="C158" s="190" t="s">
        <v>120</v>
      </c>
      <c r="D158" s="191" t="s">
        <v>121</v>
      </c>
      <c r="E158" s="18"/>
      <c r="F158" s="192"/>
      <c r="G158" s="182"/>
      <c r="H158" s="183"/>
      <c r="I158" s="183"/>
    </row>
    <row r="159" spans="1:9" ht="15.75" customHeight="1">
      <c r="A159" s="193"/>
      <c r="B159" s="189">
        <v>2</v>
      </c>
      <c r="C159" s="190" t="s">
        <v>122</v>
      </c>
      <c r="D159" s="191" t="s">
        <v>123</v>
      </c>
      <c r="E159" s="18"/>
      <c r="F159" s="192"/>
      <c r="G159" s="182"/>
      <c r="H159" s="183"/>
      <c r="I159" s="183"/>
    </row>
    <row r="160" spans="1:9" ht="15.75" customHeight="1">
      <c r="A160" s="194"/>
      <c r="B160" s="195">
        <v>3</v>
      </c>
      <c r="C160" s="190" t="s">
        <v>124</v>
      </c>
      <c r="D160" s="191" t="s">
        <v>125</v>
      </c>
      <c r="E160" s="18"/>
      <c r="F160" s="192"/>
      <c r="G160" s="182"/>
      <c r="H160" s="183"/>
      <c r="I160" s="183"/>
    </row>
    <row r="161" spans="1:9" ht="15.75" customHeight="1">
      <c r="A161" s="16"/>
      <c r="B161" s="195">
        <v>4</v>
      </c>
      <c r="C161" s="190" t="s">
        <v>126</v>
      </c>
      <c r="D161" s="191" t="s">
        <v>127</v>
      </c>
      <c r="E161" s="18"/>
      <c r="F161" s="192"/>
      <c r="G161" s="182"/>
      <c r="H161" s="183"/>
      <c r="I161" s="183"/>
    </row>
    <row r="162" spans="1:9" ht="15.75" customHeight="1">
      <c r="A162" s="16"/>
      <c r="B162" s="195">
        <v>5</v>
      </c>
      <c r="C162" s="190" t="s">
        <v>128</v>
      </c>
      <c r="D162" s="191" t="s">
        <v>129</v>
      </c>
      <c r="E162" s="18"/>
      <c r="F162" s="192"/>
      <c r="G162" s="182"/>
      <c r="H162" s="183"/>
      <c r="I162" s="183"/>
    </row>
    <row r="163" spans="1:9" ht="15.75" customHeight="1">
      <c r="A163" s="16"/>
      <c r="B163" s="195">
        <v>6</v>
      </c>
      <c r="C163" s="190" t="s">
        <v>130</v>
      </c>
      <c r="D163" s="191" t="s">
        <v>131</v>
      </c>
      <c r="E163" s="18"/>
      <c r="F163" s="192"/>
      <c r="G163" s="182"/>
      <c r="H163" s="183"/>
      <c r="I163" s="183"/>
    </row>
    <row r="164" spans="1:9" ht="15.75" customHeight="1">
      <c r="A164" s="16"/>
      <c r="B164" s="196"/>
      <c r="C164" s="197"/>
      <c r="D164" s="54"/>
      <c r="E164" s="18"/>
      <c r="F164" s="192"/>
      <c r="G164" s="182"/>
      <c r="H164" s="183"/>
      <c r="I164" s="183"/>
    </row>
    <row r="165" spans="1:9" ht="15.75" customHeight="1">
      <c r="A165" s="198"/>
      <c r="B165" s="199" t="s">
        <v>132</v>
      </c>
      <c r="C165" s="200"/>
      <c r="D165" s="201"/>
      <c r="E165" s="202"/>
      <c r="F165" s="203"/>
      <c r="G165" s="204"/>
      <c r="H165" s="205"/>
      <c r="I165" s="205"/>
    </row>
    <row r="166" spans="1:9" ht="15.75" customHeight="1">
      <c r="A166" s="206"/>
      <c r="B166" s="207" t="s">
        <v>133</v>
      </c>
      <c r="C166" s="208"/>
      <c r="D166" s="209"/>
      <c r="E166" s="210"/>
      <c r="F166" s="211"/>
      <c r="G166" s="212"/>
      <c r="H166" s="212"/>
      <c r="I166" s="212"/>
    </row>
    <row r="167" spans="1:9" ht="15.75" customHeight="1">
      <c r="A167" s="213"/>
      <c r="B167" s="214"/>
      <c r="C167" s="210"/>
      <c r="D167" s="215"/>
      <c r="E167" s="215"/>
      <c r="F167" s="216"/>
      <c r="G167" s="217"/>
      <c r="H167" s="217"/>
      <c r="I167" s="217"/>
    </row>
    <row r="168" spans="1:9" ht="15.75" customHeight="1">
      <c r="A168" s="218"/>
      <c r="B168" s="139"/>
      <c r="C168" s="219"/>
      <c r="D168" s="219"/>
      <c r="E168" s="219"/>
      <c r="F168" s="220"/>
      <c r="G168" s="221"/>
      <c r="H168" s="221"/>
      <c r="I168" s="221"/>
    </row>
    <row r="169" spans="1:9" ht="15.75" customHeight="1">
      <c r="A169" s="218"/>
      <c r="B169" s="139"/>
      <c r="C169" s="177"/>
      <c r="D169" s="177"/>
      <c r="E169" s="177"/>
      <c r="F169" s="220"/>
      <c r="G169" s="221"/>
      <c r="H169" s="221"/>
      <c r="I169" s="221"/>
    </row>
    <row r="170" spans="1:9" ht="15.75" customHeight="1">
      <c r="A170" s="218"/>
      <c r="B170" s="139"/>
      <c r="C170" s="177"/>
      <c r="D170" s="177"/>
      <c r="E170" s="177"/>
      <c r="F170" s="220"/>
      <c r="G170" s="221"/>
      <c r="H170" s="221"/>
      <c r="I170" s="221"/>
    </row>
    <row r="171" spans="1:9" ht="15.75" customHeight="1">
      <c r="A171" s="218"/>
      <c r="B171" s="139"/>
      <c r="C171" s="177"/>
      <c r="D171" s="177"/>
      <c r="E171" s="177"/>
      <c r="F171" s="220"/>
      <c r="G171" s="221"/>
      <c r="H171" s="221"/>
      <c r="I171" s="221"/>
    </row>
    <row r="172" spans="1:9" ht="15.75" customHeight="1">
      <c r="A172" s="218"/>
      <c r="B172" s="139"/>
      <c r="C172" s="177"/>
      <c r="D172" s="177"/>
      <c r="E172" s="177"/>
      <c r="F172" s="220"/>
      <c r="G172" s="221"/>
      <c r="H172" s="221"/>
      <c r="I172" s="221"/>
    </row>
    <row r="173" spans="1:9" ht="15.75" customHeight="1">
      <c r="A173" s="218"/>
      <c r="B173" s="139"/>
      <c r="C173" s="177"/>
      <c r="D173" s="177"/>
      <c r="E173" s="177"/>
      <c r="F173" s="220"/>
      <c r="G173" s="221"/>
      <c r="H173" s="221"/>
      <c r="I173" s="221"/>
    </row>
    <row r="174" spans="1:9" ht="15.75" customHeight="1">
      <c r="A174" s="218"/>
      <c r="B174" s="139"/>
      <c r="C174" s="177"/>
      <c r="D174" s="177"/>
      <c r="E174" s="177"/>
      <c r="F174" s="220"/>
      <c r="G174" s="221"/>
      <c r="H174" s="221"/>
      <c r="I174" s="221"/>
    </row>
    <row r="175" spans="1:9" ht="15.75" customHeight="1">
      <c r="A175" s="222"/>
      <c r="B175" s="223"/>
      <c r="C175" s="224"/>
      <c r="D175" s="224"/>
      <c r="E175" s="224"/>
      <c r="F175" s="225"/>
      <c r="G175" s="226"/>
      <c r="H175" s="226"/>
      <c r="I175" s="226"/>
    </row>
  </sheetData>
  <mergeCells count="48">
    <mergeCell ref="F33:F34"/>
    <mergeCell ref="F135:F136"/>
    <mergeCell ref="F131:F132"/>
    <mergeCell ref="F125:F126"/>
    <mergeCell ref="F121:F122"/>
    <mergeCell ref="F115:F116"/>
    <mergeCell ref="F111:F112"/>
    <mergeCell ref="F107:F108"/>
    <mergeCell ref="F103:F104"/>
    <mergeCell ref="F99:F100"/>
    <mergeCell ref="F93:F94"/>
    <mergeCell ref="F89:F90"/>
    <mergeCell ref="F85:F86"/>
    <mergeCell ref="F81:F82"/>
    <mergeCell ref="F73:F74"/>
    <mergeCell ref="F69:F70"/>
    <mergeCell ref="F55:F56"/>
    <mergeCell ref="F51:F52"/>
    <mergeCell ref="F47:F48"/>
    <mergeCell ref="F43:F44"/>
    <mergeCell ref="F37:F38"/>
    <mergeCell ref="F53:F54"/>
    <mergeCell ref="F49:F50"/>
    <mergeCell ref="F45:F46"/>
    <mergeCell ref="F39:F40"/>
    <mergeCell ref="F75:F76"/>
    <mergeCell ref="F71:F72"/>
    <mergeCell ref="F67:F68"/>
    <mergeCell ref="F63:F64"/>
    <mergeCell ref="F59:F60"/>
    <mergeCell ref="F65:F66"/>
    <mergeCell ref="F61:F62"/>
    <mergeCell ref="B3:B6"/>
    <mergeCell ref="F35:F36"/>
    <mergeCell ref="F137:F138"/>
    <mergeCell ref="F133:F134"/>
    <mergeCell ref="F129:F130"/>
    <mergeCell ref="F123:F124"/>
    <mergeCell ref="F119:F120"/>
    <mergeCell ref="F113:F114"/>
    <mergeCell ref="F109:F110"/>
    <mergeCell ref="F105:F106"/>
    <mergeCell ref="F101:F102"/>
    <mergeCell ref="F97:F98"/>
    <mergeCell ref="F91:F92"/>
    <mergeCell ref="F87:F88"/>
    <mergeCell ref="F83:F84"/>
    <mergeCell ref="F79:F80"/>
  </mergeCells>
  <conditionalFormatting sqref="F33 F35 F37 F39 F43 F45 F47 F49 F51 F53 F55 F59 F61 F63 F65 F67 F69 F71 F73 F75 F79 F81 F83 F85 F87 F89 F91 F93 F97 F99 F101 F103 F105 F107 F109 F111 F113 F115 F119 F121 F123 F125 F129 F131 F133 F135 F137">
    <cfRule type="cellIs" dxfId="0" priority="1" stopIfTrue="1" operator="equal">
      <formula>"x"</formula>
    </cfRule>
  </conditionalFormatting>
  <dataValidations count="32">
    <dataValidation type="list" allowBlank="1" showInputMessage="1" showErrorMessage="1" sqref="C22" xr:uid="{00000000-0002-0000-0100-000000000000}">
      <formula1>"Antwort wählen,ja,nein"</formula1>
    </dataValidation>
    <dataValidation type="list" allowBlank="1" showInputMessage="1" showErrorMessage="1" sqref="C33 C35 C37 C59 C121 C123 C129 C131 C133 C135" xr:uid="{00000000-0002-0000-0100-000001000000}">
      <formula1>"Antwort wählen,Ja,Nein"</formula1>
    </dataValidation>
    <dataValidation type="list" allowBlank="1" showInputMessage="1" showErrorMessage="1" sqref="C39" xr:uid="{00000000-0002-0000-0100-000002000000}">
      <formula1>"Antwort wählen,Ausführliche Analyse,Knappe stichpunktartige Analyse,Nein"</formula1>
    </dataValidation>
    <dataValidation type="list" allowBlank="1" showInputMessage="1" showErrorMessage="1" sqref="C43" xr:uid="{00000000-0002-0000-0100-000003000000}">
      <formula1>"Antwort wählen,100% erneuerbare Energie (zertifiziert),100% erneuerbare Energie (nicht zertifiziert),Photovoltaik (+Mixstrom),Blockheizkraftwerk,Kein ökologisch nachhaltiger Strom"</formula1>
    </dataValidation>
    <dataValidation type="list" allowBlank="1" showInputMessage="1" showErrorMessage="1" sqref="C45" xr:uid="{00000000-0002-0000-0100-000004000000}">
      <formula1>"Antwort wählen,100% erneuerbare Energie (zertifiziert),100% erneuerbare Energie (nicht zertifiziert),Photovoltaik (+Mixstrom),Blockheizkraftwerk,Kein ökologisch nachhaltiger Strom,Nicht relevant"</formula1>
    </dataValidation>
    <dataValidation type="list" allowBlank="1" showInputMessage="1" showErrorMessage="1" sqref="C47" xr:uid="{00000000-0002-0000-0100-000005000000}">
      <formula1>"Antwort wählen,100% der Postproduktionstage,über 75% der Postproduktionstage,unter 75% der Postproduktionstage,ist nicht im eigenen Budget enhatlen"</formula1>
    </dataValidation>
    <dataValidation type="list" allowBlank="1" showInputMessage="1" showErrorMessage="1" sqref="C49 C65 C101 C103 C105 C111 C113 C115 C125" xr:uid="{00000000-0002-0000-0100-000006000000}">
      <formula1>"Antwort wählen,Ja,Nein,ist hier nicht relevant"</formula1>
    </dataValidation>
    <dataValidation type="list" allowBlank="1" showInputMessage="1" showErrorMessage="1" sqref="C51" xr:uid="{00000000-0002-0000-0100-000007000000}">
      <formula1>"Antwort wählen,An über 75% der Zeit/Motive Feststrom aus 100% erneuerbarer Energien verwendet,An über 75% der Zeit/Motive Feststrom mit Mix-Strom verwendet,ist hier nicht relevant - weil 100% Studioproduktion,Unter 75% der Zeit/Motive Feststrom"</formula1>
    </dataValidation>
    <dataValidation type="list" allowBlank="1" showInputMessage="1" showErrorMessage="1" sqref="C53" xr:uid="{00000000-0002-0000-0100-000008000000}">
      <formula1>"Antwort wählen,Stromspeichersysteme geladen mit erneuerbaren Energien,Mind. Alternative mobile Stromspeichersysteme mit Mixstrom geladen,Mindestens Dieselgenerator mit Abgasnorm Stage IIIA verwendet,Diesel-Generatoren verwendet,ist hier nicht relevant"</formula1>
    </dataValidation>
    <dataValidation type="list" allowBlank="1" showInputMessage="1" showErrorMessage="1" sqref="C55" xr:uid="{00000000-0002-0000-0100-000009000000}">
      <formula1>"Antwort wählen,im Studio über 75% LED Leuchten,On Location über 75% LED Leuchten bis 2 kw,available Light,Nein"</formula1>
    </dataValidation>
    <dataValidation type="list" allowBlank="1" showInputMessage="1" showErrorMessage="1" sqref="C61" xr:uid="{00000000-0002-0000-0100-00000A000000}">
      <formula1>"Antwort wählen,keine innerdeutschen Flüge und bei Reisen ins Ausland nur über 5h Bahnfahrt ,Flüge nur über 5h Bahnfahrt ,Es wurde geflogen,ist hier nicht relevant - da es ein rein regionales Team/ Cast war"</formula1>
    </dataValidation>
    <dataValidation type="list" allowBlank="1" showInputMessage="1" showErrorMessage="1" sqref="C63" xr:uid="{00000000-0002-0000-0100-00000B000000}">
      <formula1>"Antwort wählen,100% der Fahrzeugflotte. mindestens 1 Fahrzeug ,50% und mehr der Fahrzeugflotte. mindestens 1 Fahrzeug ,unter 50% der Fahrzeugflotte. mindestens 1 Fahrzeug ,Alles Verbrenner,ist hier nicht relevant"</formula1>
    </dataValidation>
    <dataValidation type="list" allowBlank="1" showInputMessage="1" showErrorMessage="1" sqref="C67" xr:uid="{00000000-0002-0000-0100-00000C000000}">
      <formula1>"Antwort wählen,Mindestens 75% der Kurzzeit-Mieten sind elektrisch,weniger als 75% der Kurzzeit-Mieten sind elektrisch,ist hier nicht relevant - keine Car Sharing Wagen wurden verwendet"</formula1>
    </dataValidation>
    <dataValidation type="list" allowBlank="1" showInputMessage="1" showErrorMessage="1" sqref="C69" xr:uid="{00000000-0002-0000-0100-00000D000000}">
      <formula1>"Antwort wählen,bei Taxi-Fahrten Eco-Fahrten wählen (mind. 75%),Unter 75% Eco Taxi Fahrten,ist hier nicht relevant - es gab keine Taxifahrten"</formula1>
    </dataValidation>
    <dataValidation type="list" allowBlank="1" showInputMessage="1" showErrorMessage="1" sqref="C71" xr:uid="{00000000-0002-0000-0100-00000E000000}">
      <formula1>"Antwort wählen,Mind. 75% der Kompars*innen,Unter 75% der Kompars*innen,ist hier nicht relevant/ keine ÖPNV-Anbindung"</formula1>
    </dataValidation>
    <dataValidation type="list" allowBlank="1" showInputMessage="1" showErrorMessage="1" sqref="C73" xr:uid="{00000000-0002-0000-0100-00000F000000}">
      <formula1>"Antwort wählen,Maßnahmen (über 75% der Nächte),Maßnahmen (50-75% der Nächte),Maßnahmen + erneuerbarer Energie (über 75% der Nächte),Maßnahmen + erneuerbarer Energie (50-75% der Nächte),Unter 50% nachhaltig,keine Übernachtungen"</formula1>
    </dataValidation>
    <dataValidation type="list" allowBlank="1" showInputMessage="1" showErrorMessage="1" sqref="C75" xr:uid="{00000000-0002-0000-0100-000010000000}">
      <formula1>"Antwort wählen,Buchung von Apartments (mind. 50% der Nächte),Buchung von Apartments (unter 50% der Nächte),keine Apartments gebucht,nicht relevant/ keine Übernachtungen"</formula1>
    </dataValidation>
    <dataValidation type="list" allowBlank="1" showInputMessage="1" showErrorMessage="1" sqref="C79" xr:uid="{00000000-0002-0000-0100-000011000000}">
      <formula1>"Antwort wählen,über 50% regionale Produkte (gemessen am Einkaufspreis),über 25% regionale Produkte (gemessen am Einkaufspreis),unter 25% regionale Produkte (gemessen am Einkaufspreis),ist hier nicht relevant"</formula1>
    </dataValidation>
    <dataValidation type="list" allowBlank="1" showInputMessage="1" showErrorMessage="1" sqref="C81" xr:uid="{00000000-0002-0000-0100-000012000000}">
      <formula1>"Antwort wählen,über 50% Bio-Produkte (gemessen am Einkaufspreis),über 25% Bio-Produkte (gemessen am Einkaufspreis),unter 25% Bio-Produkte (gemessen am Einkaufspreis),ohne Caterer: über 50% der Restaurants Bio"</formula1>
    </dataValidation>
    <dataValidation type="list" allowBlank="1" showInputMessage="1" showErrorMessage="1" sqref="C83" xr:uid="{00000000-0002-0000-0100-000013000000}">
      <formula1>"Antwort wählen,Ja: Team wurde sensibilisiert zum Catering + Essverhalten,Nein: Team wurde dazu nicht informiert"</formula1>
    </dataValidation>
    <dataValidation type="list" allowBlank="1" showInputMessage="1" showErrorMessage="1" sqref="C85" xr:uid="{00000000-0002-0000-0100-000014000000}">
      <formula1>"Antwort wählen,100 % Veganes Essen in DACH-Region,100 % Vegetarisches Essen in DACH-Region,über 75 % Veganes Essen in DACH-Region,über 75 % Vegetarisches Essen in DACH-Region,über 25 % tierische Essen am Set in DACH-Region,Dreh außerhalb von DACH"</formula1>
    </dataValidation>
    <dataValidation type="list" allowBlank="1" showInputMessage="1" showErrorMessage="1" sqref="C87" xr:uid="{00000000-0002-0000-0100-000015000000}">
      <formula1>"Antwort wählen,über 75 % Vegetarisches Essen ausserhalb DACH-Region,über 50 % Vegetarisches Essen ausserhalb DACH-Region,über 50 % tierische Essen ausserhalb DACH-Region,Dreh nur in DACH"</formula1>
    </dataValidation>
    <dataValidation type="list" allowBlank="1" showInputMessage="1" showErrorMessage="1" sqref="C89" xr:uid="{00000000-0002-0000-0100-000016000000}">
      <formula1>"Antwort wählen,Über 75% Mehrwegsystem genutzt,unter 75% Mehrwegsystem genutzt,ist hier nicht relevant"</formula1>
    </dataValidation>
    <dataValidation type="list" allowBlank="1" showInputMessage="1" showErrorMessage="1" sqref="C91" xr:uid="{00000000-0002-0000-0100-000017000000}">
      <formula1>"Antwort wählen,Zu 100% auf Einweg verzichtet,über 90% auf Einweg verzichtet (an Portionen gemessen),unter 90% auf Einweg verzichtet (an Portionen gemessen)"</formula1>
    </dataValidation>
    <dataValidation type="list" allowBlank="1" showInputMessage="1" showErrorMessage="1" sqref="C93" xr:uid="{00000000-0002-0000-0100-000018000000}">
      <formula1>"Antwort wählen,Über 90% nachhaltige Snacks,unter 90% nachhaltige Snacks"</formula1>
    </dataValidation>
    <dataValidation type="list" allowBlank="1" showInputMessage="1" showErrorMessage="1" sqref="C97" xr:uid="{00000000-0002-0000-0100-000019000000}">
      <formula1>"Antwort wählen,über 90% ÖkoPapier (mind. 90% Altfaseranteil in Papier),unter 90% ÖkoPapier (mind. 90% Altfaseranteil in Papier)"</formula1>
    </dataValidation>
    <dataValidation type="list" allowBlank="1" showInputMessage="1" showErrorMessage="1" sqref="C99" xr:uid="{00000000-0002-0000-0100-00001A000000}">
      <formula1>"Antwort wählen,über 75% des Budgets für Props aus Leihe oder SecondHand ,zwischen 50% und 75% des Budgets für Props aus Leihe oder SecondHand ,unter 50% des Budgets für Props aus Leihe oder SecondHand ,ist hier nicht relevant"</formula1>
    </dataValidation>
    <dataValidation type="list" allowBlank="1" showInputMessage="1" showErrorMessage="1" sqref="C107" xr:uid="{00000000-0002-0000-0100-00001B000000}">
      <formula1>"Antwort wählen,100% nachhaltiges Holz,über 75% nachhaltiges Holz,50%- 75% nachhaltiges Holz,unter 50% nachhaltiges Holz,ist hier nicht relevant"</formula1>
    </dataValidation>
    <dataValidation type="list" allowBlank="1" showInputMessage="1" showErrorMessage="1" sqref="C109" xr:uid="{00000000-0002-0000-0100-00001C000000}">
      <formula1>"Antwort wählen,über 75% des Budgets für Styling aus Leihe oder SecondHand ,zwischen 50% und 75% des Budgets für Styling aus Leihe oder SecondHand ,unter 50% des Budgets für Styling aus Leihe oder SecondHand ,ist hier nicht relevant"</formula1>
    </dataValidation>
    <dataValidation type="list" allowBlank="1" showInputMessage="1" showErrorMessage="1" sqref="C119" xr:uid="{00000000-0002-0000-0100-00001D000000}">
      <formula1>"Antwort wählen,100% wiederaufladbare Batterien,Über 90% wiederaufladbare Batterien,Unter 90% wiederaufladbare Batterien"</formula1>
    </dataValidation>
    <dataValidation type="list" allowBlank="1" showInputMessage="1" showErrorMessage="1" sqref="C137" xr:uid="{00000000-0002-0000-0100-00001E000000}">
      <formula1>"Antwort wählen,Ja,Nein,keine externe Kommunikation"</formula1>
    </dataValidation>
    <dataValidation type="list" allowBlank="1" showInputMessage="1" showErrorMessage="1" sqref="C139" xr:uid="{00000000-0002-0000-0100-00001F000000}">
      <formula1>"Taxi genutzt,öffentliche Verkehrsmittel genutzt,ist hier nicht relevant,Antwort wählen"</formula1>
    </dataValidation>
  </dataValidations>
  <pageMargins left="0.7" right="0.7" top="0.78740200000000005" bottom="0.78740200000000005" header="0.3" footer="0.3"/>
  <pageSetup scale="25" orientation="portrait"/>
  <headerFooter>
    <oddFooter>&amp;C&amp;"Helvetica Neue,Regular"&amp;12&amp;K000000&amp;P</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308"/>
  <sheetViews>
    <sheetView showGridLines="0" workbookViewId="0"/>
  </sheetViews>
  <sheetFormatPr baseColWidth="10" defaultColWidth="11" defaultRowHeight="15.75" customHeight="1"/>
  <cols>
    <col min="1" max="1" width="5.5" style="1" customWidth="1"/>
    <col min="2" max="2" width="80" style="1" customWidth="1"/>
    <col min="3" max="3" width="11" style="1" customWidth="1"/>
    <col min="4" max="4" width="19.33203125" style="1" customWidth="1"/>
    <col min="5" max="5" width="11" style="1" customWidth="1"/>
    <col min="6" max="16384" width="11" style="1"/>
  </cols>
  <sheetData>
    <row r="1" spans="1:4" ht="16.5" customHeight="1">
      <c r="A1" s="227"/>
      <c r="B1" s="228" t="s">
        <v>17</v>
      </c>
      <c r="C1" s="229"/>
      <c r="D1" s="230" t="s">
        <v>134</v>
      </c>
    </row>
    <row r="2" spans="1:4" ht="16.5" customHeight="1">
      <c r="A2" s="231" t="s">
        <v>26</v>
      </c>
      <c r="B2" s="232" t="s">
        <v>27</v>
      </c>
      <c r="C2" s="233"/>
      <c r="D2" s="234"/>
    </row>
    <row r="3" spans="1:4" ht="16.5" customHeight="1">
      <c r="A3" s="235">
        <v>44927</v>
      </c>
      <c r="B3" s="236" t="s">
        <v>135</v>
      </c>
      <c r="C3" s="237"/>
      <c r="D3" s="238">
        <v>3</v>
      </c>
    </row>
    <row r="4" spans="1:4" ht="16.5" customHeight="1">
      <c r="A4" s="239"/>
      <c r="B4" s="240" t="s">
        <v>136</v>
      </c>
      <c r="C4" s="241">
        <v>3</v>
      </c>
      <c r="D4" s="242"/>
    </row>
    <row r="5" spans="1:4" ht="16.5" customHeight="1">
      <c r="A5" s="243"/>
      <c r="B5" s="244" t="s">
        <v>137</v>
      </c>
      <c r="C5" s="245">
        <v>0</v>
      </c>
      <c r="D5" s="246"/>
    </row>
    <row r="6" spans="1:4" ht="16.5" customHeight="1">
      <c r="A6" s="247"/>
      <c r="B6" s="248" t="s">
        <v>13</v>
      </c>
      <c r="C6" s="249"/>
      <c r="D6" s="250"/>
    </row>
    <row r="7" spans="1:4" ht="16.5" customHeight="1">
      <c r="A7" s="251"/>
      <c r="B7" s="252"/>
      <c r="C7" s="253"/>
      <c r="D7" s="254"/>
    </row>
    <row r="8" spans="1:4" ht="16.5" customHeight="1">
      <c r="A8" s="235">
        <v>44958</v>
      </c>
      <c r="B8" s="236" t="s">
        <v>31</v>
      </c>
      <c r="C8" s="237"/>
      <c r="D8" s="238">
        <v>3</v>
      </c>
    </row>
    <row r="9" spans="1:4" ht="16.5" customHeight="1">
      <c r="A9" s="239"/>
      <c r="B9" s="240" t="s">
        <v>136</v>
      </c>
      <c r="C9" s="241">
        <v>3</v>
      </c>
      <c r="D9" s="242"/>
    </row>
    <row r="10" spans="1:4" ht="16.5" customHeight="1">
      <c r="A10" s="243"/>
      <c r="B10" s="244" t="s">
        <v>137</v>
      </c>
      <c r="C10" s="245">
        <v>0</v>
      </c>
      <c r="D10" s="246"/>
    </row>
    <row r="11" spans="1:4" ht="16.5" customHeight="1">
      <c r="A11" s="247"/>
      <c r="B11" s="248" t="s">
        <v>13</v>
      </c>
      <c r="C11" s="249"/>
      <c r="D11" s="250"/>
    </row>
    <row r="12" spans="1:4" ht="16.5" customHeight="1">
      <c r="A12" s="251"/>
      <c r="B12" s="252"/>
      <c r="C12" s="253"/>
      <c r="D12" s="254"/>
    </row>
    <row r="13" spans="1:4" ht="16.5" customHeight="1">
      <c r="A13" s="235">
        <v>44986</v>
      </c>
      <c r="B13" s="236" t="s">
        <v>33</v>
      </c>
      <c r="C13" s="237"/>
      <c r="D13" s="238">
        <v>3</v>
      </c>
    </row>
    <row r="14" spans="1:4" ht="16.5" customHeight="1">
      <c r="A14" s="239"/>
      <c r="B14" s="240" t="s">
        <v>136</v>
      </c>
      <c r="C14" s="241">
        <v>3</v>
      </c>
      <c r="D14" s="242"/>
    </row>
    <row r="15" spans="1:4" ht="16.5" customHeight="1">
      <c r="A15" s="243"/>
      <c r="B15" s="244" t="s">
        <v>137</v>
      </c>
      <c r="C15" s="245">
        <v>0</v>
      </c>
      <c r="D15" s="246"/>
    </row>
    <row r="16" spans="1:4" ht="16.5" customHeight="1">
      <c r="A16" s="247"/>
      <c r="B16" s="248" t="s">
        <v>13</v>
      </c>
      <c r="C16" s="249"/>
      <c r="D16" s="250"/>
    </row>
    <row r="17" spans="1:4" ht="16.5" customHeight="1">
      <c r="A17" s="251"/>
      <c r="B17" s="252"/>
      <c r="C17" s="253"/>
      <c r="D17" s="254"/>
    </row>
    <row r="18" spans="1:4" ht="16.5" customHeight="1">
      <c r="A18" s="235">
        <v>45017</v>
      </c>
      <c r="B18" s="236" t="s">
        <v>36</v>
      </c>
      <c r="C18" s="237"/>
      <c r="D18" s="238">
        <v>4</v>
      </c>
    </row>
    <row r="19" spans="1:4" ht="16.5" customHeight="1">
      <c r="A19" s="239"/>
      <c r="B19" s="240" t="s">
        <v>138</v>
      </c>
      <c r="C19" s="241">
        <v>4</v>
      </c>
      <c r="D19" s="242"/>
    </row>
    <row r="20" spans="1:4" ht="16.5" customHeight="1">
      <c r="A20" s="243"/>
      <c r="B20" s="244" t="s">
        <v>139</v>
      </c>
      <c r="C20" s="245">
        <v>2</v>
      </c>
      <c r="D20" s="246"/>
    </row>
    <row r="21" spans="1:4" ht="16.5" customHeight="1">
      <c r="A21" s="247"/>
      <c r="B21" s="244" t="s">
        <v>137</v>
      </c>
      <c r="C21" s="255">
        <v>0</v>
      </c>
      <c r="D21" s="246"/>
    </row>
    <row r="22" spans="1:4" ht="16.5" customHeight="1">
      <c r="A22" s="256"/>
      <c r="B22" s="248" t="s">
        <v>13</v>
      </c>
      <c r="C22" s="253"/>
      <c r="D22" s="250"/>
    </row>
    <row r="23" spans="1:4" ht="16.5" customHeight="1">
      <c r="A23" s="251"/>
      <c r="B23" s="252"/>
      <c r="C23" s="253"/>
      <c r="D23" s="254"/>
    </row>
    <row r="24" spans="1:4" ht="16.5" customHeight="1">
      <c r="A24" s="257" t="s">
        <v>37</v>
      </c>
      <c r="B24" s="258" t="s">
        <v>38</v>
      </c>
      <c r="C24" s="259"/>
      <c r="D24" s="260"/>
    </row>
    <row r="25" spans="1:4" ht="16.5" customHeight="1">
      <c r="A25" s="261">
        <v>44928</v>
      </c>
      <c r="B25" s="262" t="s">
        <v>39</v>
      </c>
      <c r="C25" s="263"/>
      <c r="D25" s="264">
        <v>3</v>
      </c>
    </row>
    <row r="26" spans="1:4" ht="16.5" customHeight="1">
      <c r="A26" s="239"/>
      <c r="B26" s="240" t="s">
        <v>140</v>
      </c>
      <c r="C26" s="241">
        <v>3</v>
      </c>
      <c r="D26" s="242"/>
    </row>
    <row r="27" spans="1:4" ht="16.5" customHeight="1">
      <c r="A27" s="243"/>
      <c r="B27" s="265" t="s">
        <v>141</v>
      </c>
      <c r="C27" s="245">
        <v>2</v>
      </c>
      <c r="D27" s="246"/>
    </row>
    <row r="28" spans="1:4" ht="16.5" customHeight="1">
      <c r="A28" s="243"/>
      <c r="B28" s="265" t="s">
        <v>142</v>
      </c>
      <c r="C28" s="245">
        <v>2</v>
      </c>
      <c r="D28" s="246"/>
    </row>
    <row r="29" spans="1:4" ht="16.5" customHeight="1">
      <c r="A29" s="243"/>
      <c r="B29" s="265" t="s">
        <v>143</v>
      </c>
      <c r="C29" s="245">
        <v>1</v>
      </c>
      <c r="D29" s="246"/>
    </row>
    <row r="30" spans="1:4" ht="16.5" customHeight="1">
      <c r="A30" s="243"/>
      <c r="B30" s="265" t="s">
        <v>144</v>
      </c>
      <c r="C30" s="245">
        <v>0</v>
      </c>
      <c r="D30" s="246"/>
    </row>
    <row r="31" spans="1:4" ht="16.5" customHeight="1">
      <c r="A31" s="247"/>
      <c r="B31" s="248" t="s">
        <v>13</v>
      </c>
      <c r="C31" s="249"/>
      <c r="D31" s="250"/>
    </row>
    <row r="32" spans="1:4" ht="16.5" customHeight="1">
      <c r="A32" s="251"/>
      <c r="B32" s="252"/>
      <c r="C32" s="253"/>
      <c r="D32" s="254"/>
    </row>
    <row r="33" spans="1:4" ht="16.5" customHeight="1">
      <c r="A33" s="235">
        <v>44959</v>
      </c>
      <c r="B33" s="236" t="s">
        <v>40</v>
      </c>
      <c r="C33" s="237"/>
      <c r="D33" s="238">
        <v>3</v>
      </c>
    </row>
    <row r="34" spans="1:4" ht="16.5" customHeight="1">
      <c r="A34" s="239"/>
      <c r="B34" s="240" t="s">
        <v>140</v>
      </c>
      <c r="C34" s="241">
        <v>3</v>
      </c>
      <c r="D34" s="242"/>
    </row>
    <row r="35" spans="1:4" ht="16.5" customHeight="1">
      <c r="A35" s="243"/>
      <c r="B35" s="265" t="s">
        <v>141</v>
      </c>
      <c r="C35" s="245">
        <v>2</v>
      </c>
      <c r="D35" s="246"/>
    </row>
    <row r="36" spans="1:4" ht="16.5" customHeight="1">
      <c r="A36" s="243"/>
      <c r="B36" s="265" t="s">
        <v>142</v>
      </c>
      <c r="C36" s="245">
        <v>2</v>
      </c>
      <c r="D36" s="246"/>
    </row>
    <row r="37" spans="1:4" ht="16.5" customHeight="1">
      <c r="A37" s="243"/>
      <c r="B37" s="265" t="s">
        <v>143</v>
      </c>
      <c r="C37" s="245">
        <v>1</v>
      </c>
      <c r="D37" s="246"/>
    </row>
    <row r="38" spans="1:4" ht="16.5" customHeight="1">
      <c r="A38" s="243"/>
      <c r="B38" s="265" t="s">
        <v>144</v>
      </c>
      <c r="C38" s="245">
        <v>0</v>
      </c>
      <c r="D38" s="246"/>
    </row>
    <row r="39" spans="1:4" ht="16.5" customHeight="1">
      <c r="A39" s="243"/>
      <c r="B39" s="248" t="s">
        <v>145</v>
      </c>
      <c r="C39" s="245">
        <v>0</v>
      </c>
      <c r="D39" s="246"/>
    </row>
    <row r="40" spans="1:4" ht="16.5" customHeight="1">
      <c r="A40" s="247"/>
      <c r="B40" s="266" t="s">
        <v>13</v>
      </c>
      <c r="C40" s="249"/>
      <c r="D40" s="250"/>
    </row>
    <row r="41" spans="1:4" ht="16.5" customHeight="1">
      <c r="A41" s="251"/>
      <c r="B41" s="252"/>
      <c r="C41" s="253"/>
      <c r="D41" s="254"/>
    </row>
    <row r="42" spans="1:4" ht="16.5" customHeight="1">
      <c r="A42" s="235">
        <v>44987</v>
      </c>
      <c r="B42" s="236" t="s">
        <v>41</v>
      </c>
      <c r="C42" s="237"/>
      <c r="D42" s="238">
        <v>3</v>
      </c>
    </row>
    <row r="43" spans="1:4" ht="16.5" customHeight="1">
      <c r="A43" s="239"/>
      <c r="B43" s="240" t="s">
        <v>146</v>
      </c>
      <c r="C43" s="241">
        <v>3</v>
      </c>
      <c r="D43" s="242"/>
    </row>
    <row r="44" spans="1:4" ht="16.5" customHeight="1">
      <c r="A44" s="243"/>
      <c r="B44" s="244" t="s">
        <v>147</v>
      </c>
      <c r="C44" s="245">
        <v>2</v>
      </c>
      <c r="D44" s="246"/>
    </row>
    <row r="45" spans="1:4" ht="16.5" customHeight="1">
      <c r="A45" s="243"/>
      <c r="B45" s="265" t="s">
        <v>148</v>
      </c>
      <c r="C45" s="245">
        <v>0</v>
      </c>
      <c r="D45" s="246"/>
    </row>
    <row r="46" spans="1:4" ht="16.5" customHeight="1">
      <c r="A46" s="243"/>
      <c r="B46" s="265" t="s">
        <v>149</v>
      </c>
      <c r="C46" s="245">
        <v>0</v>
      </c>
      <c r="D46" s="246"/>
    </row>
    <row r="47" spans="1:4" ht="16.5" customHeight="1">
      <c r="A47" s="247"/>
      <c r="B47" s="248" t="s">
        <v>13</v>
      </c>
      <c r="C47" s="249"/>
      <c r="D47" s="250"/>
    </row>
    <row r="48" spans="1:4" ht="16.5" customHeight="1">
      <c r="A48" s="251"/>
      <c r="B48" s="252"/>
      <c r="C48" s="253"/>
      <c r="D48" s="254"/>
    </row>
    <row r="49" spans="1:4" ht="16.5" customHeight="1">
      <c r="A49" s="235">
        <v>45018</v>
      </c>
      <c r="B49" s="236" t="s">
        <v>42</v>
      </c>
      <c r="C49" s="237"/>
      <c r="D49" s="238">
        <v>3</v>
      </c>
    </row>
    <row r="50" spans="1:4" ht="16.5" customHeight="1">
      <c r="A50" s="239"/>
      <c r="B50" s="240" t="s">
        <v>136</v>
      </c>
      <c r="C50" s="241">
        <v>3</v>
      </c>
      <c r="D50" s="242"/>
    </row>
    <row r="51" spans="1:4" ht="16.5" customHeight="1">
      <c r="A51" s="243"/>
      <c r="B51" s="244" t="s">
        <v>137</v>
      </c>
      <c r="C51" s="245">
        <v>0</v>
      </c>
      <c r="D51" s="246"/>
    </row>
    <row r="52" spans="1:4" ht="16.5" customHeight="1">
      <c r="A52" s="243"/>
      <c r="B52" s="265" t="s">
        <v>150</v>
      </c>
      <c r="C52" s="245">
        <v>0</v>
      </c>
      <c r="D52" s="246"/>
    </row>
    <row r="53" spans="1:4" ht="16.5" customHeight="1">
      <c r="A53" s="247"/>
      <c r="B53" s="248" t="s">
        <v>13</v>
      </c>
      <c r="C53" s="249"/>
      <c r="D53" s="250"/>
    </row>
    <row r="54" spans="1:4" ht="16.5" customHeight="1">
      <c r="A54" s="251"/>
      <c r="B54" s="252"/>
      <c r="C54" s="253"/>
      <c r="D54" s="254"/>
    </row>
    <row r="55" spans="1:4" ht="16.5" customHeight="1">
      <c r="A55" s="267">
        <v>45048</v>
      </c>
      <c r="B55" s="236" t="s">
        <v>151</v>
      </c>
      <c r="C55" s="237"/>
      <c r="D55" s="238">
        <v>5</v>
      </c>
    </row>
    <row r="56" spans="1:4" ht="16.5" customHeight="1">
      <c r="A56" s="239"/>
      <c r="B56" s="240" t="s">
        <v>152</v>
      </c>
      <c r="C56" s="241">
        <v>5</v>
      </c>
      <c r="D56" s="242"/>
    </row>
    <row r="57" spans="1:4" ht="16.5" customHeight="1">
      <c r="A57" s="243"/>
      <c r="B57" s="265" t="s">
        <v>153</v>
      </c>
      <c r="C57" s="245">
        <v>4</v>
      </c>
      <c r="D57" s="246"/>
    </row>
    <row r="58" spans="1:4" ht="16.5" customHeight="1">
      <c r="A58" s="247"/>
      <c r="B58" s="248" t="s">
        <v>154</v>
      </c>
      <c r="C58" s="255">
        <v>0</v>
      </c>
      <c r="D58" s="246"/>
    </row>
    <row r="59" spans="1:4" ht="16.5" customHeight="1">
      <c r="A59" s="256"/>
      <c r="B59" s="266" t="s">
        <v>155</v>
      </c>
      <c r="C59" s="268">
        <v>0</v>
      </c>
      <c r="D59" s="246"/>
    </row>
    <row r="60" spans="1:4" ht="16.5" customHeight="1">
      <c r="A60" s="256"/>
      <c r="B60" s="266" t="s">
        <v>13</v>
      </c>
      <c r="C60" s="253"/>
      <c r="D60" s="250"/>
    </row>
    <row r="61" spans="1:4" ht="16.5" customHeight="1">
      <c r="A61" s="251"/>
      <c r="B61" s="252"/>
      <c r="C61" s="253"/>
      <c r="D61" s="254"/>
    </row>
    <row r="62" spans="1:4" ht="16.5" customHeight="1">
      <c r="A62" s="235">
        <v>45079</v>
      </c>
      <c r="B62" s="236" t="s">
        <v>44</v>
      </c>
      <c r="C62" s="237"/>
      <c r="D62" s="238">
        <v>3</v>
      </c>
    </row>
    <row r="63" spans="1:4" ht="16.5" customHeight="1">
      <c r="A63" s="239"/>
      <c r="B63" s="269" t="s">
        <v>156</v>
      </c>
      <c r="C63" s="241">
        <v>3</v>
      </c>
      <c r="D63" s="242"/>
    </row>
    <row r="64" spans="1:4" ht="16.5" customHeight="1">
      <c r="A64" s="243"/>
      <c r="B64" s="244" t="s">
        <v>157</v>
      </c>
      <c r="C64" s="245">
        <v>2</v>
      </c>
      <c r="D64" s="246"/>
    </row>
    <row r="65" spans="1:4" ht="16.5" customHeight="1">
      <c r="A65" s="270"/>
      <c r="B65" s="244" t="s">
        <v>158</v>
      </c>
      <c r="C65" s="271">
        <v>1</v>
      </c>
      <c r="D65" s="272"/>
    </row>
    <row r="66" spans="1:4" ht="16.5" customHeight="1">
      <c r="A66" s="243"/>
      <c r="B66" s="248" t="s">
        <v>159</v>
      </c>
      <c r="C66" s="245">
        <v>0</v>
      </c>
      <c r="D66" s="246"/>
    </row>
    <row r="67" spans="1:4" ht="16.5" customHeight="1">
      <c r="A67" s="243"/>
      <c r="B67" s="266" t="s">
        <v>150</v>
      </c>
      <c r="C67" s="245">
        <v>0</v>
      </c>
      <c r="D67" s="246"/>
    </row>
    <row r="68" spans="1:4" ht="16.5" customHeight="1">
      <c r="A68" s="247"/>
      <c r="B68" s="266" t="s">
        <v>13</v>
      </c>
      <c r="C68" s="255">
        <v>0</v>
      </c>
      <c r="D68" s="250"/>
    </row>
    <row r="69" spans="1:4" ht="16.5" customHeight="1">
      <c r="A69" s="251"/>
      <c r="B69" s="252"/>
      <c r="C69" s="253"/>
      <c r="D69" s="254"/>
    </row>
    <row r="70" spans="1:4" ht="16.5" customHeight="1">
      <c r="A70" s="267">
        <v>45109</v>
      </c>
      <c r="B70" s="236" t="s">
        <v>160</v>
      </c>
      <c r="C70" s="237"/>
      <c r="D70" s="238">
        <v>3</v>
      </c>
    </row>
    <row r="71" spans="1:4" ht="16.5" customHeight="1">
      <c r="A71" s="239"/>
      <c r="B71" s="240" t="s">
        <v>161</v>
      </c>
      <c r="C71" s="241">
        <v>2</v>
      </c>
      <c r="D71" s="242"/>
    </row>
    <row r="72" spans="1:4" ht="16.5" customHeight="1">
      <c r="A72" s="243"/>
      <c r="B72" s="265" t="s">
        <v>162</v>
      </c>
      <c r="C72" s="245">
        <v>3</v>
      </c>
      <c r="D72" s="246"/>
    </row>
    <row r="73" spans="1:4" ht="16.5" customHeight="1">
      <c r="A73" s="247"/>
      <c r="B73" s="248" t="s">
        <v>163</v>
      </c>
      <c r="C73" s="255">
        <v>3</v>
      </c>
      <c r="D73" s="246"/>
    </row>
    <row r="74" spans="1:4" ht="16.5" customHeight="1">
      <c r="A74" s="256"/>
      <c r="B74" s="266" t="s">
        <v>137</v>
      </c>
      <c r="C74" s="268">
        <v>0</v>
      </c>
      <c r="D74" s="246"/>
    </row>
    <row r="75" spans="1:4" ht="16.5" customHeight="1">
      <c r="A75" s="256"/>
      <c r="B75" s="266" t="s">
        <v>13</v>
      </c>
      <c r="C75" s="253"/>
      <c r="D75" s="250"/>
    </row>
    <row r="76" spans="1:4" ht="16.5" customHeight="1">
      <c r="A76" s="251"/>
      <c r="B76" s="252"/>
      <c r="C76" s="253"/>
      <c r="D76" s="254"/>
    </row>
    <row r="77" spans="1:4" ht="16.5" customHeight="1">
      <c r="A77" s="273" t="s">
        <v>47</v>
      </c>
      <c r="B77" s="274" t="s">
        <v>48</v>
      </c>
      <c r="C77" s="275"/>
      <c r="D77" s="276"/>
    </row>
    <row r="78" spans="1:4" ht="16.5" customHeight="1">
      <c r="A78" s="235">
        <v>44929</v>
      </c>
      <c r="B78" s="236" t="s">
        <v>49</v>
      </c>
      <c r="C78" s="237"/>
      <c r="D78" s="238">
        <v>5</v>
      </c>
    </row>
    <row r="79" spans="1:4" ht="16.5" customHeight="1">
      <c r="A79" s="239"/>
      <c r="B79" s="240" t="s">
        <v>136</v>
      </c>
      <c r="C79" s="241">
        <v>5</v>
      </c>
      <c r="D79" s="242"/>
    </row>
    <row r="80" spans="1:4" ht="16.5" customHeight="1">
      <c r="A80" s="243"/>
      <c r="B80" s="244" t="s">
        <v>137</v>
      </c>
      <c r="C80" s="245">
        <v>0</v>
      </c>
      <c r="D80" s="246"/>
    </row>
    <row r="81" spans="1:4" ht="16.5" customHeight="1">
      <c r="A81" s="247"/>
      <c r="B81" s="248" t="s">
        <v>13</v>
      </c>
      <c r="C81" s="255">
        <v>0</v>
      </c>
      <c r="D81" s="250"/>
    </row>
    <row r="82" spans="1:4" ht="16.5" customHeight="1">
      <c r="A82" s="251"/>
      <c r="B82" s="252"/>
      <c r="C82" s="253"/>
      <c r="D82" s="254"/>
    </row>
    <row r="83" spans="1:4" ht="16.5" customHeight="1">
      <c r="A83" s="235">
        <v>44960</v>
      </c>
      <c r="B83" s="236" t="s">
        <v>164</v>
      </c>
      <c r="C83" s="237"/>
      <c r="D83" s="238">
        <v>5</v>
      </c>
    </row>
    <row r="84" spans="1:4" ht="16.5" customHeight="1">
      <c r="A84" s="277"/>
      <c r="B84" s="269" t="s">
        <v>165</v>
      </c>
      <c r="C84" s="278">
        <v>5</v>
      </c>
      <c r="D84" s="279"/>
    </row>
    <row r="85" spans="1:4" ht="16.5" customHeight="1">
      <c r="A85" s="243"/>
      <c r="B85" s="244" t="s">
        <v>166</v>
      </c>
      <c r="C85" s="245">
        <v>3</v>
      </c>
      <c r="D85" s="246"/>
    </row>
    <row r="86" spans="1:4" ht="16.5" customHeight="1">
      <c r="A86" s="243"/>
      <c r="B86" s="244" t="s">
        <v>167</v>
      </c>
      <c r="C86" s="245">
        <v>0</v>
      </c>
      <c r="D86" s="246"/>
    </row>
    <row r="87" spans="1:4" ht="16.5" customHeight="1">
      <c r="A87" s="247"/>
      <c r="B87" s="265" t="s">
        <v>168</v>
      </c>
      <c r="C87" s="249"/>
      <c r="D87" s="246"/>
    </row>
    <row r="88" spans="1:4" ht="16.5" customHeight="1">
      <c r="A88" s="256"/>
      <c r="B88" s="248" t="s">
        <v>13</v>
      </c>
      <c r="C88" s="253"/>
      <c r="D88" s="250"/>
    </row>
    <row r="89" spans="1:4" ht="16.5" customHeight="1">
      <c r="A89" s="251"/>
      <c r="B89" s="252"/>
      <c r="C89" s="253"/>
      <c r="D89" s="254"/>
    </row>
    <row r="90" spans="1:4" ht="16.5" customHeight="1">
      <c r="A90" s="235">
        <v>44988</v>
      </c>
      <c r="B90" s="236" t="s">
        <v>169</v>
      </c>
      <c r="C90" s="237"/>
      <c r="D90" s="238">
        <v>5</v>
      </c>
    </row>
    <row r="91" spans="1:4" ht="16.5" customHeight="1">
      <c r="A91" s="239"/>
      <c r="B91" s="240" t="s">
        <v>170</v>
      </c>
      <c r="C91" s="241">
        <v>5</v>
      </c>
      <c r="D91" s="242"/>
    </row>
    <row r="92" spans="1:4" ht="16.5" customHeight="1">
      <c r="A92" s="243"/>
      <c r="B92" s="265" t="s">
        <v>171</v>
      </c>
      <c r="C92" s="245">
        <v>4</v>
      </c>
      <c r="D92" s="246"/>
    </row>
    <row r="93" spans="1:4" ht="16.5" customHeight="1">
      <c r="A93" s="243"/>
      <c r="B93" s="265" t="s">
        <v>172</v>
      </c>
      <c r="C93" s="245">
        <v>2</v>
      </c>
      <c r="D93" s="246"/>
    </row>
    <row r="94" spans="1:4" ht="16.5" customHeight="1">
      <c r="A94" s="243"/>
      <c r="B94" s="244" t="s">
        <v>173</v>
      </c>
      <c r="C94" s="245">
        <v>0</v>
      </c>
      <c r="D94" s="246"/>
    </row>
    <row r="95" spans="1:4" ht="16.5" customHeight="1">
      <c r="A95" s="243"/>
      <c r="B95" s="248" t="s">
        <v>150</v>
      </c>
      <c r="C95" s="245">
        <v>0</v>
      </c>
      <c r="D95" s="246"/>
    </row>
    <row r="96" spans="1:4" ht="16.5" customHeight="1">
      <c r="A96" s="247"/>
      <c r="B96" s="266" t="s">
        <v>13</v>
      </c>
      <c r="C96" s="255">
        <v>0</v>
      </c>
      <c r="D96" s="250"/>
    </row>
    <row r="97" spans="1:4" ht="16.5" customHeight="1">
      <c r="A97" s="251"/>
      <c r="B97" s="252"/>
      <c r="C97" s="253"/>
      <c r="D97" s="254"/>
    </row>
    <row r="98" spans="1:4" ht="16.5" customHeight="1">
      <c r="A98" s="235">
        <v>45019</v>
      </c>
      <c r="B98" s="236" t="s">
        <v>53</v>
      </c>
      <c r="C98" s="237"/>
      <c r="D98" s="238">
        <v>1</v>
      </c>
    </row>
    <row r="99" spans="1:4" ht="16.5" customHeight="1">
      <c r="A99" s="239"/>
      <c r="B99" s="240" t="s">
        <v>136</v>
      </c>
      <c r="C99" s="241">
        <v>1</v>
      </c>
      <c r="D99" s="242"/>
    </row>
    <row r="100" spans="1:4" ht="16.5" customHeight="1">
      <c r="A100" s="243"/>
      <c r="B100" s="244" t="s">
        <v>137</v>
      </c>
      <c r="C100" s="245">
        <v>0</v>
      </c>
      <c r="D100" s="246"/>
    </row>
    <row r="101" spans="1:4" ht="16.5" customHeight="1">
      <c r="A101" s="247"/>
      <c r="B101" s="265" t="s">
        <v>150</v>
      </c>
      <c r="C101" s="255">
        <v>0</v>
      </c>
      <c r="D101" s="246"/>
    </row>
    <row r="102" spans="1:4" ht="16.5" customHeight="1">
      <c r="A102" s="256"/>
      <c r="B102" s="248" t="s">
        <v>13</v>
      </c>
      <c r="C102" s="253"/>
      <c r="D102" s="250"/>
    </row>
    <row r="103" spans="1:4" ht="16.5" customHeight="1">
      <c r="A103" s="251"/>
      <c r="B103" s="252"/>
      <c r="C103" s="253"/>
      <c r="D103" s="254"/>
    </row>
    <row r="104" spans="1:4" ht="16.5" customHeight="1">
      <c r="A104" s="267">
        <v>45049</v>
      </c>
      <c r="B104" s="236" t="s">
        <v>54</v>
      </c>
      <c r="C104" s="237"/>
      <c r="D104" s="238">
        <v>1</v>
      </c>
    </row>
    <row r="105" spans="1:4" ht="16.5" customHeight="1">
      <c r="A105" s="239"/>
      <c r="B105" s="240" t="s">
        <v>174</v>
      </c>
      <c r="C105" s="241">
        <v>1</v>
      </c>
      <c r="D105" s="242"/>
    </row>
    <row r="106" spans="1:4" ht="16.5" customHeight="1">
      <c r="A106" s="243"/>
      <c r="B106" s="265" t="s">
        <v>175</v>
      </c>
      <c r="C106" s="245">
        <v>0</v>
      </c>
      <c r="D106" s="246"/>
    </row>
    <row r="107" spans="1:4" ht="16.5" customHeight="1">
      <c r="A107" s="243"/>
      <c r="B107" s="265" t="s">
        <v>176</v>
      </c>
      <c r="C107" s="245">
        <v>0</v>
      </c>
      <c r="D107" s="246"/>
    </row>
    <row r="108" spans="1:4" ht="16.5" customHeight="1">
      <c r="A108" s="247"/>
      <c r="B108" s="248" t="s">
        <v>13</v>
      </c>
      <c r="C108" s="249"/>
      <c r="D108" s="250"/>
    </row>
    <row r="109" spans="1:4" ht="16.5" customHeight="1">
      <c r="A109" s="251"/>
      <c r="B109" s="252"/>
      <c r="C109" s="253"/>
      <c r="D109" s="254"/>
    </row>
    <row r="110" spans="1:4" ht="16.5" customHeight="1">
      <c r="A110" s="235">
        <v>45080</v>
      </c>
      <c r="B110" s="236" t="s">
        <v>56</v>
      </c>
      <c r="C110" s="237"/>
      <c r="D110" s="238">
        <v>1</v>
      </c>
    </row>
    <row r="111" spans="1:4" ht="16.5" customHeight="1">
      <c r="A111" s="239"/>
      <c r="B111" s="240" t="s">
        <v>177</v>
      </c>
      <c r="C111" s="241">
        <v>1</v>
      </c>
      <c r="D111" s="242"/>
    </row>
    <row r="112" spans="1:4" ht="16.5" customHeight="1">
      <c r="A112" s="243"/>
      <c r="B112" s="244" t="s">
        <v>178</v>
      </c>
      <c r="C112" s="245">
        <v>0</v>
      </c>
      <c r="D112" s="246"/>
    </row>
    <row r="113" spans="1:4" ht="16.5" customHeight="1">
      <c r="A113" s="243"/>
      <c r="B113" s="265" t="s">
        <v>179</v>
      </c>
      <c r="C113" s="245">
        <v>0</v>
      </c>
      <c r="D113" s="246"/>
    </row>
    <row r="114" spans="1:4" ht="16.5" customHeight="1">
      <c r="A114" s="247"/>
      <c r="B114" s="248" t="s">
        <v>13</v>
      </c>
      <c r="C114" s="255">
        <v>0</v>
      </c>
      <c r="D114" s="250"/>
    </row>
    <row r="115" spans="1:4" ht="16.5" customHeight="1">
      <c r="A115" s="251"/>
      <c r="B115" s="252"/>
      <c r="C115" s="253"/>
      <c r="D115" s="254"/>
    </row>
    <row r="116" spans="1:4" ht="16.5" customHeight="1">
      <c r="A116" s="235">
        <v>45110</v>
      </c>
      <c r="B116" s="236" t="s">
        <v>57</v>
      </c>
      <c r="C116" s="237"/>
      <c r="D116" s="238">
        <v>2</v>
      </c>
    </row>
    <row r="117" spans="1:4" ht="16.5" customHeight="1">
      <c r="A117" s="239"/>
      <c r="B117" s="240" t="s">
        <v>180</v>
      </c>
      <c r="C117" s="241">
        <v>2</v>
      </c>
      <c r="D117" s="242"/>
    </row>
    <row r="118" spans="1:4" ht="16.5" customHeight="1">
      <c r="A118" s="243"/>
      <c r="B118" s="265" t="s">
        <v>181</v>
      </c>
      <c r="C118" s="245">
        <v>0</v>
      </c>
      <c r="D118" s="246"/>
    </row>
    <row r="119" spans="1:4" ht="16.5" customHeight="1">
      <c r="A119" s="243"/>
      <c r="B119" s="265" t="s">
        <v>182</v>
      </c>
      <c r="C119" s="245">
        <v>0</v>
      </c>
      <c r="D119" s="246"/>
    </row>
    <row r="120" spans="1:4" ht="16.5" customHeight="1">
      <c r="A120" s="247"/>
      <c r="B120" s="248" t="s">
        <v>13</v>
      </c>
      <c r="C120" s="249"/>
      <c r="D120" s="250"/>
    </row>
    <row r="121" spans="1:4" ht="16.5" customHeight="1">
      <c r="A121" s="251"/>
      <c r="B121" s="252"/>
      <c r="C121" s="253"/>
      <c r="D121" s="254"/>
    </row>
    <row r="122" spans="1:4" ht="16.5" customHeight="1">
      <c r="A122" s="267">
        <v>45141</v>
      </c>
      <c r="B122" s="236" t="s">
        <v>59</v>
      </c>
      <c r="C122" s="237"/>
      <c r="D122" s="238">
        <v>3</v>
      </c>
    </row>
    <row r="123" spans="1:4" ht="16.5" customHeight="1">
      <c r="A123" s="239"/>
      <c r="B123" s="280" t="s">
        <v>183</v>
      </c>
      <c r="C123" s="281">
        <v>3</v>
      </c>
      <c r="D123" s="242"/>
    </row>
    <row r="124" spans="1:4" ht="16.5" customHeight="1">
      <c r="A124" s="243"/>
      <c r="B124" s="282" t="s">
        <v>184</v>
      </c>
      <c r="C124" s="283">
        <v>2</v>
      </c>
      <c r="D124" s="246"/>
    </row>
    <row r="125" spans="1:4" ht="16.5" customHeight="1">
      <c r="A125" s="243"/>
      <c r="B125" s="284" t="s">
        <v>185</v>
      </c>
      <c r="C125" s="285">
        <v>2</v>
      </c>
      <c r="D125" s="246"/>
    </row>
    <row r="126" spans="1:4" ht="16.5" customHeight="1">
      <c r="A126" s="286"/>
      <c r="B126" s="265" t="s">
        <v>186</v>
      </c>
      <c r="C126" s="245">
        <v>1</v>
      </c>
      <c r="D126" s="272"/>
    </row>
    <row r="127" spans="1:4" ht="16.5" customHeight="1">
      <c r="A127" s="256"/>
      <c r="B127" s="248" t="s">
        <v>187</v>
      </c>
      <c r="C127" s="255">
        <v>0</v>
      </c>
      <c r="D127" s="246"/>
    </row>
    <row r="128" spans="1:4" ht="16.5" customHeight="1">
      <c r="A128" s="256"/>
      <c r="B128" s="266" t="s">
        <v>188</v>
      </c>
      <c r="C128" s="268">
        <v>0</v>
      </c>
      <c r="D128" s="246"/>
    </row>
    <row r="129" spans="1:4" ht="16.5" customHeight="1">
      <c r="A129" s="256"/>
      <c r="B129" s="266" t="s">
        <v>13</v>
      </c>
      <c r="C129" s="268">
        <v>0</v>
      </c>
      <c r="D129" s="250"/>
    </row>
    <row r="130" spans="1:4" ht="16.5" customHeight="1">
      <c r="A130" s="251"/>
      <c r="B130" s="252"/>
      <c r="C130" s="253"/>
      <c r="D130" s="254"/>
    </row>
    <row r="131" spans="1:4" ht="16.5" customHeight="1">
      <c r="A131" s="267">
        <v>45172</v>
      </c>
      <c r="B131" s="236" t="s">
        <v>61</v>
      </c>
      <c r="C131" s="237"/>
      <c r="D131" s="238">
        <v>2</v>
      </c>
    </row>
    <row r="132" spans="1:4" ht="16.5" customHeight="1">
      <c r="A132" s="239"/>
      <c r="B132" s="240" t="s">
        <v>189</v>
      </c>
      <c r="C132" s="241">
        <v>2</v>
      </c>
      <c r="D132" s="242"/>
    </row>
    <row r="133" spans="1:4" ht="16.5" customHeight="1">
      <c r="A133" s="243"/>
      <c r="B133" s="265" t="s">
        <v>190</v>
      </c>
      <c r="C133" s="245">
        <v>1</v>
      </c>
      <c r="D133" s="246"/>
    </row>
    <row r="134" spans="1:4" ht="16.5" customHeight="1">
      <c r="A134" s="243"/>
      <c r="B134" s="265" t="s">
        <v>191</v>
      </c>
      <c r="C134" s="245">
        <v>0</v>
      </c>
      <c r="D134" s="246"/>
    </row>
    <row r="135" spans="1:4" ht="16.5" customHeight="1">
      <c r="A135" s="243"/>
      <c r="B135" s="248" t="s">
        <v>192</v>
      </c>
      <c r="C135" s="245">
        <v>0</v>
      </c>
      <c r="D135" s="246"/>
    </row>
    <row r="136" spans="1:4" ht="16.5" customHeight="1">
      <c r="A136" s="247"/>
      <c r="B136" s="266" t="s">
        <v>13</v>
      </c>
      <c r="C136" s="255">
        <v>0</v>
      </c>
      <c r="D136" s="250"/>
    </row>
    <row r="137" spans="1:4" ht="16.5" customHeight="1">
      <c r="A137" s="251"/>
      <c r="B137" s="252"/>
      <c r="C137" s="253"/>
      <c r="D137" s="254"/>
    </row>
    <row r="138" spans="1:4" ht="16.5" customHeight="1">
      <c r="A138" s="257" t="s">
        <v>62</v>
      </c>
      <c r="B138" s="258" t="s">
        <v>63</v>
      </c>
      <c r="C138" s="259"/>
      <c r="D138" s="260"/>
    </row>
    <row r="139" spans="1:4" ht="16.5" customHeight="1">
      <c r="A139" s="287">
        <v>44930</v>
      </c>
      <c r="B139" s="262" t="s">
        <v>64</v>
      </c>
      <c r="C139" s="263"/>
      <c r="D139" s="264">
        <v>3</v>
      </c>
    </row>
    <row r="140" spans="1:4" ht="16.5" customHeight="1">
      <c r="A140" s="239"/>
      <c r="B140" s="240" t="s">
        <v>193</v>
      </c>
      <c r="C140" s="241">
        <v>3</v>
      </c>
      <c r="D140" s="242"/>
    </row>
    <row r="141" spans="1:4" ht="16.5" customHeight="1">
      <c r="A141" s="243"/>
      <c r="B141" s="265" t="s">
        <v>194</v>
      </c>
      <c r="C141" s="245">
        <v>2</v>
      </c>
      <c r="D141" s="246"/>
    </row>
    <row r="142" spans="1:4" ht="16.5" customHeight="1">
      <c r="A142" s="243"/>
      <c r="B142" s="265" t="s">
        <v>195</v>
      </c>
      <c r="C142" s="245">
        <v>0</v>
      </c>
      <c r="D142" s="246"/>
    </row>
    <row r="143" spans="1:4" ht="16.5" customHeight="1">
      <c r="A143" s="243"/>
      <c r="B143" s="248" t="s">
        <v>150</v>
      </c>
      <c r="C143" s="288"/>
      <c r="D143" s="246"/>
    </row>
    <row r="144" spans="1:4" ht="16.5" customHeight="1">
      <c r="A144" s="243"/>
      <c r="B144" s="266" t="s">
        <v>13</v>
      </c>
      <c r="C144" s="245">
        <v>0</v>
      </c>
      <c r="D144" s="246"/>
    </row>
    <row r="145" spans="1:4" ht="16.5" customHeight="1">
      <c r="A145" s="247"/>
      <c r="B145" s="252"/>
      <c r="C145" s="249"/>
      <c r="D145" s="250"/>
    </row>
    <row r="146" spans="1:4" ht="16.5" customHeight="1">
      <c r="A146" s="267">
        <v>44961</v>
      </c>
      <c r="B146" s="236" t="s">
        <v>66</v>
      </c>
      <c r="C146" s="237"/>
      <c r="D146" s="238">
        <v>3</v>
      </c>
    </row>
    <row r="147" spans="1:4" ht="16.5" customHeight="1">
      <c r="A147" s="239"/>
      <c r="B147" s="240" t="s">
        <v>196</v>
      </c>
      <c r="C147" s="241">
        <v>3</v>
      </c>
      <c r="D147" s="242"/>
    </row>
    <row r="148" spans="1:4" ht="16.5" customHeight="1">
      <c r="A148" s="243"/>
      <c r="B148" s="265" t="s">
        <v>197</v>
      </c>
      <c r="C148" s="245">
        <v>2</v>
      </c>
      <c r="D148" s="246"/>
    </row>
    <row r="149" spans="1:4" ht="16.5" customHeight="1">
      <c r="A149" s="243"/>
      <c r="B149" s="248" t="s">
        <v>198</v>
      </c>
      <c r="C149" s="245">
        <v>2</v>
      </c>
      <c r="D149" s="246"/>
    </row>
    <row r="150" spans="1:4" ht="16.5" customHeight="1">
      <c r="A150" s="243"/>
      <c r="B150" s="284" t="s">
        <v>199</v>
      </c>
      <c r="C150" s="245">
        <v>0</v>
      </c>
      <c r="D150" s="246"/>
    </row>
    <row r="151" spans="1:4" ht="16.5" customHeight="1">
      <c r="A151" s="243"/>
      <c r="B151" s="248" t="s">
        <v>13</v>
      </c>
      <c r="C151" s="245">
        <v>0</v>
      </c>
      <c r="D151" s="246"/>
    </row>
    <row r="152" spans="1:4" ht="16.5" customHeight="1">
      <c r="A152" s="247"/>
      <c r="B152" s="252"/>
      <c r="C152" s="249"/>
      <c r="D152" s="250"/>
    </row>
    <row r="153" spans="1:4" ht="16.5" customHeight="1">
      <c r="A153" s="267">
        <v>44989</v>
      </c>
      <c r="B153" s="236" t="s">
        <v>67</v>
      </c>
      <c r="C153" s="237"/>
      <c r="D153" s="238">
        <v>1</v>
      </c>
    </row>
    <row r="154" spans="1:4" ht="16.5" customHeight="1">
      <c r="A154" s="239"/>
      <c r="B154" s="240" t="s">
        <v>200</v>
      </c>
      <c r="C154" s="241">
        <v>1</v>
      </c>
      <c r="D154" s="242"/>
    </row>
    <row r="155" spans="1:4" ht="16.5" customHeight="1">
      <c r="A155" s="243"/>
      <c r="B155" s="265" t="s">
        <v>201</v>
      </c>
      <c r="C155" s="245">
        <v>0</v>
      </c>
      <c r="D155" s="246"/>
    </row>
    <row r="156" spans="1:4" ht="16.5" customHeight="1">
      <c r="A156" s="243"/>
      <c r="B156" s="248" t="s">
        <v>13</v>
      </c>
      <c r="C156" s="245">
        <v>0</v>
      </c>
      <c r="D156" s="246"/>
    </row>
    <row r="157" spans="1:4" ht="16.5" customHeight="1">
      <c r="A157" s="247"/>
      <c r="B157" s="252"/>
      <c r="C157" s="249"/>
      <c r="D157" s="250"/>
    </row>
    <row r="158" spans="1:4" ht="16.5" customHeight="1">
      <c r="A158" s="267">
        <v>45020</v>
      </c>
      <c r="B158" s="236" t="s">
        <v>68</v>
      </c>
      <c r="C158" s="237"/>
      <c r="D158" s="238">
        <v>4</v>
      </c>
    </row>
    <row r="159" spans="1:4" ht="16.5" customHeight="1">
      <c r="A159" s="239"/>
      <c r="B159" s="240" t="s">
        <v>202</v>
      </c>
      <c r="C159" s="241">
        <v>4</v>
      </c>
      <c r="D159" s="242"/>
    </row>
    <row r="160" spans="1:4" ht="16.5" customHeight="1">
      <c r="A160" s="243"/>
      <c r="B160" s="265" t="s">
        <v>203</v>
      </c>
      <c r="C160" s="245">
        <v>3</v>
      </c>
      <c r="D160" s="246"/>
    </row>
    <row r="161" spans="1:4" ht="16.5" customHeight="1">
      <c r="A161" s="243"/>
      <c r="B161" s="265" t="s">
        <v>204</v>
      </c>
      <c r="C161" s="245">
        <v>3</v>
      </c>
      <c r="D161" s="246"/>
    </row>
    <row r="162" spans="1:4" ht="16.5" customHeight="1">
      <c r="A162" s="243"/>
      <c r="B162" s="265" t="s">
        <v>205</v>
      </c>
      <c r="C162" s="245">
        <v>2</v>
      </c>
      <c r="D162" s="246"/>
    </row>
    <row r="163" spans="1:4" ht="16.5" customHeight="1">
      <c r="A163" s="243"/>
      <c r="B163" s="248" t="s">
        <v>206</v>
      </c>
      <c r="C163" s="245">
        <v>0</v>
      </c>
      <c r="D163" s="246"/>
    </row>
    <row r="164" spans="1:4" ht="16.5" customHeight="1">
      <c r="A164" s="243"/>
      <c r="B164" s="266" t="s">
        <v>207</v>
      </c>
      <c r="C164" s="245">
        <v>0</v>
      </c>
      <c r="D164" s="246"/>
    </row>
    <row r="165" spans="1:4" ht="16.5" customHeight="1">
      <c r="A165" s="243"/>
      <c r="B165" s="266" t="s">
        <v>13</v>
      </c>
      <c r="C165" s="245">
        <v>0</v>
      </c>
      <c r="D165" s="246"/>
    </row>
    <row r="166" spans="1:4" ht="16.5" customHeight="1">
      <c r="A166" s="247"/>
      <c r="B166" s="252"/>
      <c r="C166" s="249"/>
      <c r="D166" s="250"/>
    </row>
    <row r="167" spans="1:4" ht="16.5" customHeight="1">
      <c r="A167" s="267">
        <v>45050</v>
      </c>
      <c r="B167" s="236" t="s">
        <v>69</v>
      </c>
      <c r="C167" s="237"/>
      <c r="D167" s="238">
        <v>3</v>
      </c>
    </row>
    <row r="168" spans="1:4" ht="16.5" customHeight="1">
      <c r="A168" s="289"/>
      <c r="B168" s="290" t="s">
        <v>208</v>
      </c>
      <c r="C168" s="241">
        <v>3</v>
      </c>
      <c r="D168" s="242"/>
    </row>
    <row r="169" spans="1:4" ht="16.5" customHeight="1">
      <c r="A169" s="256"/>
      <c r="B169" s="284" t="s">
        <v>209</v>
      </c>
      <c r="C169" s="245">
        <v>2</v>
      </c>
      <c r="D169" s="246"/>
    </row>
    <row r="170" spans="1:4" ht="16.5" customHeight="1">
      <c r="A170" s="256"/>
      <c r="B170" s="248" t="s">
        <v>210</v>
      </c>
      <c r="C170" s="255">
        <v>0</v>
      </c>
      <c r="D170" s="246"/>
    </row>
    <row r="171" spans="1:4" ht="16.5" customHeight="1">
      <c r="A171" s="256"/>
      <c r="B171" s="266" t="s">
        <v>211</v>
      </c>
      <c r="C171" s="268">
        <v>0</v>
      </c>
      <c r="D171" s="246"/>
    </row>
    <row r="172" spans="1:4" ht="16.5" customHeight="1">
      <c r="A172" s="256"/>
      <c r="B172" s="266" t="s">
        <v>13</v>
      </c>
      <c r="C172" s="285">
        <v>0</v>
      </c>
      <c r="D172" s="246"/>
    </row>
    <row r="173" spans="1:4" ht="16.5" customHeight="1">
      <c r="A173" s="256"/>
      <c r="B173" s="252"/>
      <c r="C173" s="249"/>
      <c r="D173" s="250"/>
    </row>
    <row r="174" spans="1:4" ht="16.5" customHeight="1">
      <c r="A174" s="267">
        <v>45081</v>
      </c>
      <c r="B174" s="236" t="s">
        <v>70</v>
      </c>
      <c r="C174" s="237"/>
      <c r="D174" s="238">
        <v>1</v>
      </c>
    </row>
    <row r="175" spans="1:4" ht="16.5" customHeight="1">
      <c r="A175" s="239"/>
      <c r="B175" s="240" t="s">
        <v>212</v>
      </c>
      <c r="C175" s="241">
        <v>1</v>
      </c>
      <c r="D175" s="242"/>
    </row>
    <row r="176" spans="1:4" ht="16.5" customHeight="1">
      <c r="A176" s="243"/>
      <c r="B176" s="265" t="s">
        <v>213</v>
      </c>
      <c r="C176" s="245">
        <v>0</v>
      </c>
      <c r="D176" s="246"/>
    </row>
    <row r="177" spans="1:4" ht="16.5" customHeight="1">
      <c r="A177" s="243"/>
      <c r="B177" s="248" t="s">
        <v>150</v>
      </c>
      <c r="C177" s="245">
        <v>0</v>
      </c>
      <c r="D177" s="246"/>
    </row>
    <row r="178" spans="1:4" ht="16.5" customHeight="1">
      <c r="A178" s="243"/>
      <c r="B178" s="266" t="s">
        <v>13</v>
      </c>
      <c r="C178" s="245">
        <v>0</v>
      </c>
      <c r="D178" s="246"/>
    </row>
    <row r="179" spans="1:4" ht="16.5" customHeight="1">
      <c r="A179" s="247"/>
      <c r="B179" s="252"/>
      <c r="C179" s="249"/>
      <c r="D179" s="250"/>
    </row>
    <row r="180" spans="1:4" ht="16.5" customHeight="1">
      <c r="A180" s="267">
        <v>45111</v>
      </c>
      <c r="B180" s="236" t="s">
        <v>72</v>
      </c>
      <c r="C180" s="237"/>
      <c r="D180" s="238">
        <v>2</v>
      </c>
    </row>
    <row r="181" spans="1:4" ht="16.5" customHeight="1">
      <c r="A181" s="239"/>
      <c r="B181" s="240" t="s">
        <v>214</v>
      </c>
      <c r="C181" s="241">
        <v>2</v>
      </c>
      <c r="D181" s="242"/>
    </row>
    <row r="182" spans="1:4" ht="16.5" customHeight="1">
      <c r="A182" s="243"/>
      <c r="B182" s="265" t="s">
        <v>215</v>
      </c>
      <c r="C182" s="245">
        <v>1</v>
      </c>
      <c r="D182" s="246"/>
    </row>
    <row r="183" spans="1:4" ht="16.5" customHeight="1">
      <c r="A183" s="243"/>
      <c r="B183" s="265" t="s">
        <v>216</v>
      </c>
      <c r="C183" s="245">
        <v>0</v>
      </c>
      <c r="D183" s="246"/>
    </row>
    <row r="184" spans="1:4" ht="16.5" customHeight="1">
      <c r="A184" s="243"/>
      <c r="B184" s="248" t="s">
        <v>13</v>
      </c>
      <c r="C184" s="245">
        <v>0</v>
      </c>
      <c r="D184" s="246"/>
    </row>
    <row r="185" spans="1:4" ht="16.5" customHeight="1">
      <c r="A185" s="247"/>
      <c r="B185" s="252"/>
      <c r="C185" s="249"/>
      <c r="D185" s="250"/>
    </row>
    <row r="186" spans="1:4" ht="16.5" customHeight="1">
      <c r="A186" s="267">
        <v>45142</v>
      </c>
      <c r="B186" s="236" t="s">
        <v>73</v>
      </c>
      <c r="C186" s="237"/>
      <c r="D186" s="238">
        <v>1</v>
      </c>
    </row>
    <row r="187" spans="1:4" ht="16.5" customHeight="1">
      <c r="A187" s="239"/>
      <c r="B187" s="240" t="s">
        <v>217</v>
      </c>
      <c r="C187" s="241">
        <v>1</v>
      </c>
      <c r="D187" s="242"/>
    </row>
    <row r="188" spans="1:4" ht="16.5" customHeight="1">
      <c r="A188" s="243"/>
      <c r="B188" s="265" t="s">
        <v>218</v>
      </c>
      <c r="C188" s="245">
        <v>0</v>
      </c>
      <c r="D188" s="246"/>
    </row>
    <row r="189" spans="1:4" ht="16.5" customHeight="1">
      <c r="A189" s="243"/>
      <c r="B189" s="248" t="s">
        <v>13</v>
      </c>
      <c r="C189" s="245">
        <v>0</v>
      </c>
      <c r="D189" s="246"/>
    </row>
    <row r="190" spans="1:4" ht="16.5" customHeight="1">
      <c r="A190" s="247"/>
      <c r="B190" s="252"/>
      <c r="C190" s="249"/>
      <c r="D190" s="250"/>
    </row>
    <row r="191" spans="1:4" ht="16.5" customHeight="1">
      <c r="A191" s="291" t="s">
        <v>75</v>
      </c>
      <c r="B191" s="292" t="s">
        <v>76</v>
      </c>
      <c r="C191" s="259"/>
      <c r="D191" s="260"/>
    </row>
    <row r="192" spans="1:4" ht="16.5" customHeight="1">
      <c r="A192" s="287">
        <v>44931</v>
      </c>
      <c r="B192" s="262" t="s">
        <v>77</v>
      </c>
      <c r="C192" s="263"/>
      <c r="D192" s="264">
        <v>1</v>
      </c>
    </row>
    <row r="193" spans="1:4" ht="16.5" customHeight="1">
      <c r="A193" s="239"/>
      <c r="B193" s="240" t="s">
        <v>219</v>
      </c>
      <c r="C193" s="241">
        <v>1</v>
      </c>
      <c r="D193" s="242"/>
    </row>
    <row r="194" spans="1:4" ht="16.5" customHeight="1">
      <c r="A194" s="243"/>
      <c r="B194" s="265" t="s">
        <v>220</v>
      </c>
      <c r="C194" s="245">
        <v>0</v>
      </c>
      <c r="D194" s="246"/>
    </row>
    <row r="195" spans="1:4" ht="16.5" customHeight="1">
      <c r="A195" s="243"/>
      <c r="B195" s="248" t="s">
        <v>13</v>
      </c>
      <c r="C195" s="245">
        <v>0</v>
      </c>
      <c r="D195" s="246"/>
    </row>
    <row r="196" spans="1:4" ht="16.5" customHeight="1">
      <c r="A196" s="247"/>
      <c r="B196" s="252"/>
      <c r="C196" s="249"/>
      <c r="D196" s="250"/>
    </row>
    <row r="197" spans="1:4" ht="16.5" customHeight="1">
      <c r="A197" s="267">
        <v>44962</v>
      </c>
      <c r="B197" s="236" t="s">
        <v>79</v>
      </c>
      <c r="C197" s="237"/>
      <c r="D197" s="238">
        <v>3</v>
      </c>
    </row>
    <row r="198" spans="1:4" ht="16.5" customHeight="1">
      <c r="A198" s="239"/>
      <c r="B198" s="240" t="s">
        <v>221</v>
      </c>
      <c r="C198" s="241">
        <v>3</v>
      </c>
      <c r="D198" s="242"/>
    </row>
    <row r="199" spans="1:4" ht="16.5" customHeight="1">
      <c r="A199" s="270"/>
      <c r="B199" s="244" t="s">
        <v>222</v>
      </c>
      <c r="C199" s="271">
        <v>2</v>
      </c>
      <c r="D199" s="272"/>
    </row>
    <row r="200" spans="1:4" ht="16.5" customHeight="1">
      <c r="A200" s="243"/>
      <c r="B200" s="265" t="s">
        <v>223</v>
      </c>
      <c r="C200" s="245">
        <v>0</v>
      </c>
      <c r="D200" s="246"/>
    </row>
    <row r="201" spans="1:4" ht="16.5" customHeight="1">
      <c r="A201" s="243"/>
      <c r="B201" s="265" t="s">
        <v>150</v>
      </c>
      <c r="C201" s="245">
        <v>0</v>
      </c>
      <c r="D201" s="246"/>
    </row>
    <row r="202" spans="1:4" ht="16.5" customHeight="1">
      <c r="A202" s="243"/>
      <c r="B202" s="248" t="s">
        <v>13</v>
      </c>
      <c r="C202" s="245">
        <v>0</v>
      </c>
      <c r="D202" s="246"/>
    </row>
    <row r="203" spans="1:4" ht="16.5" customHeight="1">
      <c r="A203" s="247"/>
      <c r="B203" s="252"/>
      <c r="C203" s="249"/>
      <c r="D203" s="250"/>
    </row>
    <row r="204" spans="1:4" ht="16.5" customHeight="1">
      <c r="A204" s="267">
        <v>44990</v>
      </c>
      <c r="B204" s="236" t="s">
        <v>224</v>
      </c>
      <c r="C204" s="237"/>
      <c r="D204" s="238">
        <v>1</v>
      </c>
    </row>
    <row r="205" spans="1:4" ht="16.5" customHeight="1">
      <c r="A205" s="239"/>
      <c r="B205" s="240" t="s">
        <v>136</v>
      </c>
      <c r="C205" s="241">
        <v>1</v>
      </c>
      <c r="D205" s="242"/>
    </row>
    <row r="206" spans="1:4" ht="16.5" customHeight="1">
      <c r="A206" s="243"/>
      <c r="B206" s="244" t="s">
        <v>137</v>
      </c>
      <c r="C206" s="245">
        <v>0</v>
      </c>
      <c r="D206" s="246"/>
    </row>
    <row r="207" spans="1:4" ht="16.5" customHeight="1">
      <c r="A207" s="243"/>
      <c r="B207" s="265" t="s">
        <v>150</v>
      </c>
      <c r="C207" s="245">
        <v>0</v>
      </c>
      <c r="D207" s="246"/>
    </row>
    <row r="208" spans="1:4" ht="16.5" customHeight="1">
      <c r="A208" s="243"/>
      <c r="B208" s="248" t="s">
        <v>13</v>
      </c>
      <c r="C208" s="245">
        <v>0</v>
      </c>
      <c r="D208" s="246"/>
    </row>
    <row r="209" spans="1:4" ht="16.5" customHeight="1">
      <c r="A209" s="247"/>
      <c r="B209" s="252"/>
      <c r="C209" s="249"/>
      <c r="D209" s="250"/>
    </row>
    <row r="210" spans="1:4" ht="16.5" customHeight="1">
      <c r="A210" s="267">
        <v>45021</v>
      </c>
      <c r="B210" s="236" t="s">
        <v>82</v>
      </c>
      <c r="C210" s="237"/>
      <c r="D210" s="238">
        <v>1</v>
      </c>
    </row>
    <row r="211" spans="1:4" ht="16.5" customHeight="1">
      <c r="A211" s="239"/>
      <c r="B211" s="240" t="s">
        <v>136</v>
      </c>
      <c r="C211" s="241">
        <v>1</v>
      </c>
      <c r="D211" s="242"/>
    </row>
    <row r="212" spans="1:4" ht="16.5" customHeight="1">
      <c r="A212" s="243"/>
      <c r="B212" s="244" t="s">
        <v>137</v>
      </c>
      <c r="C212" s="245">
        <v>0</v>
      </c>
      <c r="D212" s="246"/>
    </row>
    <row r="213" spans="1:4" ht="16.5" customHeight="1">
      <c r="A213" s="243"/>
      <c r="B213" s="265" t="s">
        <v>150</v>
      </c>
      <c r="C213" s="245">
        <v>0</v>
      </c>
      <c r="D213" s="246"/>
    </row>
    <row r="214" spans="1:4" ht="16.5" customHeight="1">
      <c r="A214" s="243"/>
      <c r="B214" s="248" t="s">
        <v>13</v>
      </c>
      <c r="C214" s="245">
        <v>0</v>
      </c>
      <c r="D214" s="246"/>
    </row>
    <row r="215" spans="1:4" ht="16.5" customHeight="1">
      <c r="A215" s="247"/>
      <c r="B215" s="252"/>
      <c r="C215" s="249"/>
      <c r="D215" s="250"/>
    </row>
    <row r="216" spans="1:4" ht="16.5" customHeight="1">
      <c r="A216" s="267">
        <v>45051</v>
      </c>
      <c r="B216" s="236" t="s">
        <v>225</v>
      </c>
      <c r="C216" s="237"/>
      <c r="D216" s="238">
        <v>1</v>
      </c>
    </row>
    <row r="217" spans="1:4" ht="16.5" customHeight="1">
      <c r="A217" s="239"/>
      <c r="B217" s="240" t="s">
        <v>136</v>
      </c>
      <c r="C217" s="241">
        <v>1</v>
      </c>
      <c r="D217" s="242"/>
    </row>
    <row r="218" spans="1:4" ht="16.5" customHeight="1">
      <c r="A218" s="243"/>
      <c r="B218" s="244" t="s">
        <v>137</v>
      </c>
      <c r="C218" s="245">
        <v>0</v>
      </c>
      <c r="D218" s="246"/>
    </row>
    <row r="219" spans="1:4" ht="16.5" customHeight="1">
      <c r="A219" s="243"/>
      <c r="B219" s="265" t="s">
        <v>150</v>
      </c>
      <c r="C219" s="245">
        <v>0</v>
      </c>
      <c r="D219" s="246"/>
    </row>
    <row r="220" spans="1:4" ht="16.5" customHeight="1">
      <c r="A220" s="243"/>
      <c r="B220" s="248" t="s">
        <v>13</v>
      </c>
      <c r="C220" s="245">
        <v>0</v>
      </c>
      <c r="D220" s="246"/>
    </row>
    <row r="221" spans="1:4" ht="16.5" customHeight="1">
      <c r="A221" s="247"/>
      <c r="B221" s="252"/>
      <c r="C221" s="249"/>
      <c r="D221" s="250"/>
    </row>
    <row r="222" spans="1:4" ht="16.5" customHeight="1">
      <c r="A222" s="267">
        <v>45082</v>
      </c>
      <c r="B222" s="236" t="s">
        <v>85</v>
      </c>
      <c r="C222" s="237"/>
      <c r="D222" s="238">
        <v>3</v>
      </c>
    </row>
    <row r="223" spans="1:4" ht="16.5" customHeight="1">
      <c r="A223" s="239"/>
      <c r="B223" s="240" t="s">
        <v>226</v>
      </c>
      <c r="C223" s="241">
        <v>3</v>
      </c>
      <c r="D223" s="242"/>
    </row>
    <row r="224" spans="1:4" ht="16.5" customHeight="1">
      <c r="A224" s="243"/>
      <c r="B224" s="265" t="s">
        <v>227</v>
      </c>
      <c r="C224" s="245">
        <v>2</v>
      </c>
      <c r="D224" s="246"/>
    </row>
    <row r="225" spans="1:4" ht="16.5" customHeight="1">
      <c r="A225" s="243"/>
      <c r="B225" s="265" t="s">
        <v>228</v>
      </c>
      <c r="C225" s="245">
        <v>1</v>
      </c>
      <c r="D225" s="246"/>
    </row>
    <row r="226" spans="1:4" ht="16.5" customHeight="1">
      <c r="A226" s="243"/>
      <c r="B226" s="248" t="s">
        <v>229</v>
      </c>
      <c r="C226" s="245">
        <v>0</v>
      </c>
      <c r="D226" s="246"/>
    </row>
    <row r="227" spans="1:4" ht="16.5" customHeight="1">
      <c r="A227" s="243"/>
      <c r="B227" s="266" t="s">
        <v>150</v>
      </c>
      <c r="C227" s="245">
        <v>0</v>
      </c>
      <c r="D227" s="246"/>
    </row>
    <row r="228" spans="1:4" ht="16.5" customHeight="1">
      <c r="A228" s="243"/>
      <c r="B228" s="266" t="s">
        <v>13</v>
      </c>
      <c r="C228" s="245">
        <v>0</v>
      </c>
      <c r="D228" s="246"/>
    </row>
    <row r="229" spans="1:4" ht="16.5" customHeight="1">
      <c r="A229" s="247"/>
      <c r="B229" s="252"/>
      <c r="C229" s="249"/>
      <c r="D229" s="250"/>
    </row>
    <row r="230" spans="1:4" ht="16.5" customHeight="1">
      <c r="A230" s="267">
        <v>45112</v>
      </c>
      <c r="B230" s="236" t="s">
        <v>230</v>
      </c>
      <c r="C230" s="237"/>
      <c r="D230" s="238">
        <v>3</v>
      </c>
    </row>
    <row r="231" spans="1:4" ht="16.5" customHeight="1">
      <c r="A231" s="239"/>
      <c r="B231" s="240" t="s">
        <v>231</v>
      </c>
      <c r="C231" s="241">
        <v>3</v>
      </c>
      <c r="D231" s="242"/>
    </row>
    <row r="232" spans="1:4" ht="16.5" customHeight="1">
      <c r="A232" s="270"/>
      <c r="B232" s="244" t="s">
        <v>232</v>
      </c>
      <c r="C232" s="271">
        <v>2</v>
      </c>
      <c r="D232" s="272"/>
    </row>
    <row r="233" spans="1:4" ht="16.5" customHeight="1">
      <c r="A233" s="243"/>
      <c r="B233" s="265" t="s">
        <v>233</v>
      </c>
      <c r="C233" s="245">
        <v>0</v>
      </c>
      <c r="D233" s="246"/>
    </row>
    <row r="234" spans="1:4" ht="16.5" customHeight="1">
      <c r="A234" s="243"/>
      <c r="B234" s="265" t="s">
        <v>150</v>
      </c>
      <c r="C234" s="245">
        <v>0</v>
      </c>
      <c r="D234" s="246"/>
    </row>
    <row r="235" spans="1:4" ht="16.5" customHeight="1">
      <c r="A235" s="243"/>
      <c r="B235" s="248" t="s">
        <v>13</v>
      </c>
      <c r="C235" s="245">
        <v>0</v>
      </c>
      <c r="D235" s="246"/>
    </row>
    <row r="236" spans="1:4" ht="16.5" customHeight="1">
      <c r="A236" s="247"/>
      <c r="B236" s="252"/>
      <c r="C236" s="249"/>
      <c r="D236" s="250"/>
    </row>
    <row r="237" spans="1:4" ht="16.5" customHeight="1">
      <c r="A237" s="267">
        <v>45143</v>
      </c>
      <c r="B237" s="236" t="s">
        <v>87</v>
      </c>
      <c r="C237" s="237"/>
      <c r="D237" s="238">
        <v>1</v>
      </c>
    </row>
    <row r="238" spans="1:4" ht="16.5" customHeight="1">
      <c r="A238" s="239"/>
      <c r="B238" s="240" t="s">
        <v>136</v>
      </c>
      <c r="C238" s="241">
        <v>1</v>
      </c>
      <c r="D238" s="242"/>
    </row>
    <row r="239" spans="1:4" ht="16.5" customHeight="1">
      <c r="A239" s="243"/>
      <c r="B239" s="244" t="s">
        <v>137</v>
      </c>
      <c r="C239" s="245">
        <v>0</v>
      </c>
      <c r="D239" s="246"/>
    </row>
    <row r="240" spans="1:4" ht="16.5" customHeight="1">
      <c r="A240" s="243"/>
      <c r="B240" s="265" t="s">
        <v>150</v>
      </c>
      <c r="C240" s="245">
        <v>0</v>
      </c>
      <c r="D240" s="246"/>
    </row>
    <row r="241" spans="1:4" ht="16.5" customHeight="1">
      <c r="A241" s="243"/>
      <c r="B241" s="248" t="s">
        <v>13</v>
      </c>
      <c r="C241" s="245">
        <v>0</v>
      </c>
      <c r="D241" s="246"/>
    </row>
    <row r="242" spans="1:4" ht="16.5" customHeight="1">
      <c r="A242" s="247"/>
      <c r="B242" s="252"/>
      <c r="C242" s="249"/>
      <c r="D242" s="250"/>
    </row>
    <row r="243" spans="1:4" ht="16.5" customHeight="1">
      <c r="A243" s="267">
        <v>45174</v>
      </c>
      <c r="B243" s="236" t="s">
        <v>234</v>
      </c>
      <c r="C243" s="237"/>
      <c r="D243" s="238">
        <v>1</v>
      </c>
    </row>
    <row r="244" spans="1:4" ht="16.5" customHeight="1">
      <c r="A244" s="277"/>
      <c r="B244" s="240" t="s">
        <v>136</v>
      </c>
      <c r="C244" s="241">
        <v>1</v>
      </c>
      <c r="D244" s="279"/>
    </row>
    <row r="245" spans="1:4" ht="16.5" customHeight="1">
      <c r="A245" s="270"/>
      <c r="B245" s="244" t="s">
        <v>137</v>
      </c>
      <c r="C245" s="245">
        <v>0</v>
      </c>
      <c r="D245" s="272"/>
    </row>
    <row r="246" spans="1:4" ht="16.5" customHeight="1">
      <c r="A246" s="270"/>
      <c r="B246" s="265" t="s">
        <v>150</v>
      </c>
      <c r="C246" s="245">
        <v>0</v>
      </c>
      <c r="D246" s="272"/>
    </row>
    <row r="247" spans="1:4" ht="16.5" customHeight="1">
      <c r="A247" s="270"/>
      <c r="B247" s="248" t="s">
        <v>13</v>
      </c>
      <c r="C247" s="245">
        <v>0</v>
      </c>
      <c r="D247" s="272"/>
    </row>
    <row r="248" spans="1:4" ht="16.5" customHeight="1">
      <c r="A248" s="247"/>
      <c r="B248" s="252"/>
      <c r="C248" s="249"/>
      <c r="D248" s="250"/>
    </row>
    <row r="249" spans="1:4" ht="16.5" customHeight="1">
      <c r="A249" s="267">
        <v>45204</v>
      </c>
      <c r="B249" s="236" t="s">
        <v>89</v>
      </c>
      <c r="C249" s="237"/>
      <c r="D249" s="238">
        <v>1</v>
      </c>
    </row>
    <row r="250" spans="1:4" ht="16.5" customHeight="1">
      <c r="A250" s="239"/>
      <c r="B250" s="240" t="s">
        <v>136</v>
      </c>
      <c r="C250" s="241">
        <v>1</v>
      </c>
      <c r="D250" s="242"/>
    </row>
    <row r="251" spans="1:4" ht="16.5" customHeight="1">
      <c r="A251" s="243"/>
      <c r="B251" s="244" t="s">
        <v>137</v>
      </c>
      <c r="C251" s="245">
        <v>0</v>
      </c>
      <c r="D251" s="246"/>
    </row>
    <row r="252" spans="1:4" ht="16.5" customHeight="1">
      <c r="A252" s="243"/>
      <c r="B252" s="248" t="s">
        <v>150</v>
      </c>
      <c r="C252" s="245">
        <v>0</v>
      </c>
      <c r="D252" s="246"/>
    </row>
    <row r="253" spans="1:4" ht="16.5" customHeight="1">
      <c r="A253" s="243"/>
      <c r="B253" s="266" t="s">
        <v>13</v>
      </c>
      <c r="C253" s="245">
        <v>0</v>
      </c>
      <c r="D253" s="246"/>
    </row>
    <row r="254" spans="1:4" ht="16.5" customHeight="1">
      <c r="A254" s="247"/>
      <c r="B254" s="252"/>
      <c r="C254" s="249"/>
      <c r="D254" s="250"/>
    </row>
    <row r="255" spans="1:4" ht="16.5" customHeight="1">
      <c r="A255" s="291" t="s">
        <v>90</v>
      </c>
      <c r="B255" s="292" t="s">
        <v>91</v>
      </c>
      <c r="C255" s="259"/>
      <c r="D255" s="260"/>
    </row>
    <row r="256" spans="1:4" ht="16.5" customHeight="1">
      <c r="A256" s="287">
        <v>44932</v>
      </c>
      <c r="B256" s="262" t="s">
        <v>92</v>
      </c>
      <c r="C256" s="263"/>
      <c r="D256" s="264">
        <v>2</v>
      </c>
    </row>
    <row r="257" spans="1:4" ht="16.5" customHeight="1">
      <c r="A257" s="239"/>
      <c r="B257" s="240" t="s">
        <v>235</v>
      </c>
      <c r="C257" s="241">
        <v>2</v>
      </c>
      <c r="D257" s="242"/>
    </row>
    <row r="258" spans="1:4" ht="16.5" customHeight="1">
      <c r="A258" s="243"/>
      <c r="B258" s="265" t="s">
        <v>236</v>
      </c>
      <c r="C258" s="245">
        <v>1</v>
      </c>
      <c r="D258" s="246"/>
    </row>
    <row r="259" spans="1:4" ht="16.5" customHeight="1">
      <c r="A259" s="243"/>
      <c r="B259" s="265" t="s">
        <v>237</v>
      </c>
      <c r="C259" s="245">
        <v>0</v>
      </c>
      <c r="D259" s="246"/>
    </row>
    <row r="260" spans="1:4" ht="16.5" customHeight="1">
      <c r="A260" s="243"/>
      <c r="B260" s="248" t="s">
        <v>13</v>
      </c>
      <c r="C260" s="245">
        <v>0</v>
      </c>
      <c r="D260" s="246"/>
    </row>
    <row r="261" spans="1:4" ht="16.5" customHeight="1">
      <c r="A261" s="247"/>
      <c r="B261" s="252"/>
      <c r="C261" s="249"/>
      <c r="D261" s="250"/>
    </row>
    <row r="262" spans="1:4" ht="16.5" customHeight="1">
      <c r="A262" s="267">
        <v>44963</v>
      </c>
      <c r="B262" s="236" t="s">
        <v>93</v>
      </c>
      <c r="C262" s="237"/>
      <c r="D262" s="238">
        <v>3</v>
      </c>
    </row>
    <row r="263" spans="1:4" ht="16.5" customHeight="1">
      <c r="A263" s="239"/>
      <c r="B263" s="240" t="s">
        <v>136</v>
      </c>
      <c r="C263" s="241">
        <v>3</v>
      </c>
      <c r="D263" s="242"/>
    </row>
    <row r="264" spans="1:4" ht="16.5" customHeight="1">
      <c r="A264" s="243"/>
      <c r="B264" s="244" t="s">
        <v>137</v>
      </c>
      <c r="C264" s="245">
        <v>0</v>
      </c>
      <c r="D264" s="246"/>
    </row>
    <row r="265" spans="1:4" ht="16.5" customHeight="1">
      <c r="A265" s="243"/>
      <c r="B265" s="248" t="s">
        <v>13</v>
      </c>
      <c r="C265" s="245">
        <v>0</v>
      </c>
      <c r="D265" s="246"/>
    </row>
    <row r="266" spans="1:4" ht="16.5" customHeight="1">
      <c r="A266" s="247"/>
      <c r="B266" s="252"/>
      <c r="C266" s="249"/>
      <c r="D266" s="250"/>
    </row>
    <row r="267" spans="1:4" ht="16.5" customHeight="1">
      <c r="A267" s="267">
        <v>44991</v>
      </c>
      <c r="B267" s="236" t="s">
        <v>95</v>
      </c>
      <c r="C267" s="237"/>
      <c r="D267" s="238">
        <v>3</v>
      </c>
    </row>
    <row r="268" spans="1:4" ht="16.5" customHeight="1">
      <c r="A268" s="239"/>
      <c r="B268" s="240" t="s">
        <v>136</v>
      </c>
      <c r="C268" s="241">
        <v>3</v>
      </c>
      <c r="D268" s="242"/>
    </row>
    <row r="269" spans="1:4" ht="16.5" customHeight="1">
      <c r="A269" s="243"/>
      <c r="B269" s="244" t="s">
        <v>137</v>
      </c>
      <c r="C269" s="245">
        <v>0</v>
      </c>
      <c r="D269" s="246"/>
    </row>
    <row r="270" spans="1:4" ht="16.5" customHeight="1">
      <c r="A270" s="243"/>
      <c r="B270" s="248" t="s">
        <v>13</v>
      </c>
      <c r="C270" s="245">
        <v>0</v>
      </c>
      <c r="D270" s="246"/>
    </row>
    <row r="271" spans="1:4" ht="16.5" customHeight="1">
      <c r="A271" s="247"/>
      <c r="B271" s="252"/>
      <c r="C271" s="249"/>
      <c r="D271" s="250"/>
    </row>
    <row r="272" spans="1:4" ht="16.5" customHeight="1">
      <c r="A272" s="267">
        <v>45022</v>
      </c>
      <c r="B272" s="236" t="s">
        <v>97</v>
      </c>
      <c r="C272" s="237"/>
      <c r="D272" s="238">
        <v>2</v>
      </c>
    </row>
    <row r="273" spans="1:4" ht="16.5" customHeight="1">
      <c r="A273" s="239"/>
      <c r="B273" s="240" t="s">
        <v>136</v>
      </c>
      <c r="C273" s="241">
        <v>2</v>
      </c>
      <c r="D273" s="242"/>
    </row>
    <row r="274" spans="1:4" ht="16.5" customHeight="1">
      <c r="A274" s="243"/>
      <c r="B274" s="244" t="s">
        <v>137</v>
      </c>
      <c r="C274" s="245">
        <v>0</v>
      </c>
      <c r="D274" s="246"/>
    </row>
    <row r="275" spans="1:4" ht="16.5" customHeight="1">
      <c r="A275" s="243"/>
      <c r="B275" s="265" t="s">
        <v>150</v>
      </c>
      <c r="C275" s="245">
        <v>0</v>
      </c>
      <c r="D275" s="246"/>
    </row>
    <row r="276" spans="1:4" ht="16.5" customHeight="1">
      <c r="A276" s="243"/>
      <c r="B276" s="248" t="s">
        <v>13</v>
      </c>
      <c r="C276" s="245">
        <v>0</v>
      </c>
      <c r="D276" s="246"/>
    </row>
    <row r="277" spans="1:4" ht="16.5" customHeight="1">
      <c r="A277" s="247"/>
      <c r="B277" s="252"/>
      <c r="C277" s="249"/>
      <c r="D277" s="250"/>
    </row>
    <row r="278" spans="1:4" ht="16.5" customHeight="1">
      <c r="A278" s="257" t="s">
        <v>99</v>
      </c>
      <c r="B278" s="258" t="s">
        <v>100</v>
      </c>
      <c r="C278" s="259"/>
      <c r="D278" s="260"/>
    </row>
    <row r="279" spans="1:4" ht="16.5" customHeight="1">
      <c r="A279" s="287">
        <v>44933</v>
      </c>
      <c r="B279" s="262" t="s">
        <v>101</v>
      </c>
      <c r="C279" s="263"/>
      <c r="D279" s="264">
        <v>1</v>
      </c>
    </row>
    <row r="280" spans="1:4" ht="16.5" customHeight="1">
      <c r="A280" s="239"/>
      <c r="B280" s="240" t="s">
        <v>136</v>
      </c>
      <c r="C280" s="241">
        <v>1</v>
      </c>
      <c r="D280" s="242"/>
    </row>
    <row r="281" spans="1:4" ht="16.5" customHeight="1">
      <c r="A281" s="243"/>
      <c r="B281" s="244" t="s">
        <v>137</v>
      </c>
      <c r="C281" s="245">
        <v>0</v>
      </c>
      <c r="D281" s="246"/>
    </row>
    <row r="282" spans="1:4" ht="16.5" customHeight="1">
      <c r="A282" s="243"/>
      <c r="B282" s="248" t="s">
        <v>13</v>
      </c>
      <c r="C282" s="245">
        <v>0</v>
      </c>
      <c r="D282" s="246"/>
    </row>
    <row r="283" spans="1:4" ht="16.5" customHeight="1">
      <c r="A283" s="247"/>
      <c r="B283" s="252"/>
      <c r="C283" s="249"/>
      <c r="D283" s="250"/>
    </row>
    <row r="284" spans="1:4" ht="16.5" customHeight="1">
      <c r="A284" s="267">
        <v>44964</v>
      </c>
      <c r="B284" s="236" t="s">
        <v>103</v>
      </c>
      <c r="C284" s="237"/>
      <c r="D284" s="238">
        <v>2</v>
      </c>
    </row>
    <row r="285" spans="1:4" ht="16.5" customHeight="1">
      <c r="A285" s="293"/>
      <c r="B285" s="294" t="s">
        <v>136</v>
      </c>
      <c r="C285" s="295">
        <v>2</v>
      </c>
      <c r="D285" s="296"/>
    </row>
    <row r="286" spans="1:4" ht="16.5" customHeight="1">
      <c r="A286" s="297"/>
      <c r="B286" s="298" t="s">
        <v>137</v>
      </c>
      <c r="C286" s="299">
        <v>0</v>
      </c>
      <c r="D286" s="300"/>
    </row>
    <row r="287" spans="1:4" ht="16.5" customHeight="1">
      <c r="A287" s="297"/>
      <c r="B287" s="301" t="s">
        <v>13</v>
      </c>
      <c r="C287" s="299">
        <v>0</v>
      </c>
      <c r="D287" s="300"/>
    </row>
    <row r="288" spans="1:4" ht="16.5" customHeight="1">
      <c r="A288" s="302"/>
      <c r="B288" s="303"/>
      <c r="C288" s="304"/>
      <c r="D288" s="305"/>
    </row>
    <row r="289" spans="1:4" ht="16.5" customHeight="1">
      <c r="A289" s="267">
        <v>44992</v>
      </c>
      <c r="B289" s="236" t="s">
        <v>105</v>
      </c>
      <c r="C289" s="237"/>
      <c r="D289" s="238">
        <v>1</v>
      </c>
    </row>
    <row r="290" spans="1:4" ht="16.5" customHeight="1">
      <c r="A290" s="239"/>
      <c r="B290" s="240" t="s">
        <v>136</v>
      </c>
      <c r="C290" s="241">
        <v>1</v>
      </c>
      <c r="D290" s="242"/>
    </row>
    <row r="291" spans="1:4" ht="16.5" customHeight="1">
      <c r="A291" s="243"/>
      <c r="B291" s="244" t="s">
        <v>137</v>
      </c>
      <c r="C291" s="245">
        <v>0</v>
      </c>
      <c r="D291" s="246"/>
    </row>
    <row r="292" spans="1:4" ht="16.5" customHeight="1">
      <c r="A292" s="243"/>
      <c r="B292" s="248" t="s">
        <v>13</v>
      </c>
      <c r="C292" s="245">
        <v>0</v>
      </c>
      <c r="D292" s="246"/>
    </row>
    <row r="293" spans="1:4" ht="16.5" customHeight="1">
      <c r="A293" s="247"/>
      <c r="B293" s="252"/>
      <c r="C293" s="249"/>
      <c r="D293" s="250"/>
    </row>
    <row r="294" spans="1:4" ht="16.5" customHeight="1">
      <c r="A294" s="267">
        <v>45023</v>
      </c>
      <c r="B294" s="236" t="s">
        <v>107</v>
      </c>
      <c r="C294" s="237"/>
      <c r="D294" s="238">
        <v>1</v>
      </c>
    </row>
    <row r="295" spans="1:4" ht="16.5" customHeight="1">
      <c r="A295" s="239"/>
      <c r="B295" s="240" t="s">
        <v>136</v>
      </c>
      <c r="C295" s="241">
        <v>1</v>
      </c>
      <c r="D295" s="242"/>
    </row>
    <row r="296" spans="1:4" ht="16.5" customHeight="1">
      <c r="A296" s="243"/>
      <c r="B296" s="244" t="s">
        <v>137</v>
      </c>
      <c r="C296" s="245">
        <v>0</v>
      </c>
      <c r="D296" s="246"/>
    </row>
    <row r="297" spans="1:4" ht="16.5" customHeight="1">
      <c r="A297" s="243"/>
      <c r="B297" s="248" t="s">
        <v>13</v>
      </c>
      <c r="C297" s="245">
        <v>0</v>
      </c>
      <c r="D297" s="246"/>
    </row>
    <row r="298" spans="1:4" ht="16.5" customHeight="1">
      <c r="A298" s="247"/>
      <c r="B298" s="252"/>
      <c r="C298" s="249"/>
      <c r="D298" s="250"/>
    </row>
    <row r="299" spans="1:4" ht="16.5" customHeight="1">
      <c r="A299" s="267">
        <v>45053</v>
      </c>
      <c r="B299" s="236" t="s">
        <v>109</v>
      </c>
      <c r="C299" s="237"/>
      <c r="D299" s="238">
        <v>1</v>
      </c>
    </row>
    <row r="300" spans="1:4" ht="16.5" customHeight="1">
      <c r="A300" s="239"/>
      <c r="B300" s="240" t="s">
        <v>136</v>
      </c>
      <c r="C300" s="241">
        <v>1</v>
      </c>
      <c r="D300" s="242"/>
    </row>
    <row r="301" spans="1:4" ht="16.5" customHeight="1">
      <c r="A301" s="243"/>
      <c r="B301" s="244" t="s">
        <v>137</v>
      </c>
      <c r="C301" s="245">
        <v>0</v>
      </c>
      <c r="D301" s="246"/>
    </row>
    <row r="302" spans="1:4" ht="16.5" customHeight="1">
      <c r="A302" s="243"/>
      <c r="B302" s="248" t="s">
        <v>238</v>
      </c>
      <c r="C302" s="245">
        <v>0</v>
      </c>
      <c r="D302" s="246"/>
    </row>
    <row r="303" spans="1:4" ht="16.5" customHeight="1">
      <c r="A303" s="243"/>
      <c r="B303" s="266" t="s">
        <v>13</v>
      </c>
      <c r="C303" s="245">
        <v>0</v>
      </c>
      <c r="D303" s="246"/>
    </row>
    <row r="304" spans="1:4" ht="16.5" customHeight="1">
      <c r="A304" s="247"/>
      <c r="B304" s="252"/>
      <c r="C304" s="249"/>
      <c r="D304" s="246"/>
    </row>
    <row r="305" spans="1:4" ht="16.5" customHeight="1">
      <c r="A305" s="256"/>
      <c r="B305" s="252"/>
      <c r="C305" s="253"/>
      <c r="D305" s="246"/>
    </row>
    <row r="306" spans="1:4" ht="16.5" customHeight="1">
      <c r="A306" s="306"/>
      <c r="B306" s="284" t="s">
        <v>239</v>
      </c>
      <c r="C306" s="285">
        <f>Checkliste!D140</f>
        <v>0</v>
      </c>
      <c r="D306" s="246"/>
    </row>
    <row r="307" spans="1:4" ht="16.5" customHeight="1">
      <c r="A307" s="307"/>
      <c r="B307" s="265" t="s">
        <v>240</v>
      </c>
      <c r="C307" s="245">
        <f>Checkliste!E140</f>
        <v>111</v>
      </c>
      <c r="D307" s="246"/>
    </row>
    <row r="308" spans="1:4" ht="16.5" customHeight="1">
      <c r="A308" s="307"/>
      <c r="B308" s="308"/>
      <c r="C308" s="288"/>
      <c r="D308" s="246"/>
    </row>
  </sheetData>
  <pageMargins left="0.7" right="0.7" top="0.78740200000000005" bottom="0.78740200000000005" header="0.3" footer="0.3"/>
  <pageSetup orientation="landscape"/>
  <headerFooter>
    <oddHeader>&amp;C&amp;"Helvetica Neue,Regular"&amp;12&amp;K000000Ökologische Standards im Werbefilm&amp;R&amp;"Helvetica Neue,Regular"&amp;12&amp;K000000Stand. Feb. 2023</oddHeader>
    <oddFooter>&amp;C&amp;"Calibri,Regular"&amp;12&amp;K000000&amp;"Helvetica Neue,Regular"&amp;P/&amp;N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86f43ff-a21f-454f-aa14-ba25ae0509ec" xsi:nil="true"/>
    <lcf76f155ced4ddcb4097134ff3c332f xmlns="e87de32b-c4e3-4e0c-aed6-32d26399db59">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92306B7E3EEFE349AF4EC0C5E9A05C87" ma:contentTypeVersion="15" ma:contentTypeDescription="Ein neues Dokument erstellen." ma:contentTypeScope="" ma:versionID="9b35e64f38dfef4acf1154a09c711f12">
  <xsd:schema xmlns:xsd="http://www.w3.org/2001/XMLSchema" xmlns:xs="http://www.w3.org/2001/XMLSchema" xmlns:p="http://schemas.microsoft.com/office/2006/metadata/properties" xmlns:ns2="e87de32b-c4e3-4e0c-aed6-32d26399db59" xmlns:ns3="586f43ff-a21f-454f-aa14-ba25ae0509ec" targetNamespace="http://schemas.microsoft.com/office/2006/metadata/properties" ma:root="true" ma:fieldsID="116ea2c7769db6479f05b4d163b0727f" ns2:_="" ns3:_="">
    <xsd:import namespace="e87de32b-c4e3-4e0c-aed6-32d26399db59"/>
    <xsd:import namespace="586f43ff-a21f-454f-aa14-ba25ae0509e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Locatio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7de32b-c4e3-4e0c-aed6-32d26399db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Location" ma:index="11" nillable="true" ma:displayName="Location" ma:indexed="true" ma:internalName="MediaServiceLocatio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Bildmarkierungen" ma:readOnly="false" ma:fieldId="{5cf76f15-5ced-4ddc-b409-7134ff3c332f}" ma:taxonomyMulti="true" ma:sspId="0fd53b10-d4ed-4853-8e7c-4ad7eafa181f"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86f43ff-a21f-454f-aa14-ba25ae0509ec"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c8d959e4-72e7-4b24-b62c-d5fcbaaa8856}" ma:internalName="TaxCatchAll" ma:showField="CatchAllData" ma:web="586f43ff-a21f-454f-aa14-ba25ae0509ec">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2D19F76-C225-4590-A407-2035BF6C725F}">
  <ds:schemaRefs>
    <ds:schemaRef ds:uri="http://schemas.microsoft.com/office/2006/metadata/properties"/>
    <ds:schemaRef ds:uri="http://schemas.microsoft.com/office/2006/documentManagement/types"/>
    <ds:schemaRef ds:uri="http://purl.org/dc/elements/1.1/"/>
    <ds:schemaRef ds:uri="http://purl.org/dc/dcmitype/"/>
    <ds:schemaRef ds:uri="http://www.w3.org/XML/1998/namespace"/>
    <ds:schemaRef ds:uri="http://schemas.microsoft.com/office/infopath/2007/PartnerControls"/>
    <ds:schemaRef ds:uri="http://schemas.openxmlformats.org/package/2006/metadata/core-properties"/>
    <ds:schemaRef ds:uri="586f43ff-a21f-454f-aa14-ba25ae0509ec"/>
    <ds:schemaRef ds:uri="e87de32b-c4e3-4e0c-aed6-32d26399db59"/>
    <ds:schemaRef ds:uri="http://purl.org/dc/terms/"/>
  </ds:schemaRefs>
</ds:datastoreItem>
</file>

<file path=customXml/itemProps2.xml><?xml version="1.0" encoding="utf-8"?>
<ds:datastoreItem xmlns:ds="http://schemas.openxmlformats.org/officeDocument/2006/customXml" ds:itemID="{D51AAFA6-0922-4750-B5A2-711BBCDC5F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7de32b-c4e3-4e0c-aed6-32d26399db59"/>
    <ds:schemaRef ds:uri="586f43ff-a21f-454f-aa14-ba25ae0509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96B39E3-2375-4A35-9119-CE3D48F1EA9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Arbeitsblätter</vt:lpstr>
      </vt:variant>
      <vt:variant>
        <vt:i4>2</vt:i4>
      </vt:variant>
    </vt:vector>
  </HeadingPairs>
  <TitlesOfParts>
    <vt:vector size="2" baseType="lpstr">
      <vt:lpstr>Checkliste</vt:lpstr>
      <vt:lpstr>Punktesystem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Nikodemus, Ida-Marie</cp:lastModifiedBy>
  <cp:lastPrinted>2024-11-18T14:48:13Z</cp:lastPrinted>
  <dcterms:created xsi:type="dcterms:W3CDTF">2024-01-11T10:31:40Z</dcterms:created>
  <dcterms:modified xsi:type="dcterms:W3CDTF">2024-11-18T14:58:46Z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0x01010092306B7E3EEFE349AF4EC0C5E9A05C87</vt:lpwstr>
  </property>
  <property fmtid="{D5CDD505-2E9C-101B-9397-08002B2CF9AE}" pid="3" name="MediaServiceImageTags">
    <vt:lpwstr/>
  </property>
</Properties>
</file>